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0" yWindow="0" windowWidth="21600" windowHeight="98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<sst xmlns="http://schemas.openxmlformats.org/spreadsheetml/2006/main" count="287" uniqueCount="84">
  <si>
    <t>Beginn</t>
  </si>
  <si>
    <t>Gruppe A</t>
  </si>
  <si>
    <t>Gruppe B</t>
  </si>
  <si>
    <t>1.</t>
  </si>
  <si>
    <t>2.</t>
  </si>
  <si>
    <t>3.</t>
  </si>
  <si>
    <t>4.</t>
  </si>
  <si>
    <t>Nr</t>
  </si>
  <si>
    <t>Platz</t>
  </si>
  <si>
    <t>Ergebnis</t>
  </si>
  <si>
    <t>:</t>
  </si>
  <si>
    <t>-</t>
  </si>
  <si>
    <t>A</t>
  </si>
  <si>
    <t>B</t>
  </si>
  <si>
    <t>Spielplan Vorrunde</t>
  </si>
  <si>
    <t>Diff</t>
  </si>
  <si>
    <t>Pkt1</t>
  </si>
  <si>
    <t>Pkt2</t>
  </si>
  <si>
    <t>Sp</t>
  </si>
  <si>
    <t>Sp.</t>
  </si>
  <si>
    <t>Pkt.</t>
  </si>
  <si>
    <t>Tore</t>
  </si>
  <si>
    <t>Diff.</t>
  </si>
  <si>
    <t>Grp.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</si>
  <si>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</si>
  <si>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</si>
  <si>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</si>
  <si>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</si>
  <si>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</si>
  <si>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</si>
  <si>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</si>
  <si>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</si>
  <si>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Datum:</t>
  </si>
  <si>
    <t>Spielstätte:</t>
  </si>
  <si>
    <t>Gruppe C</t>
  </si>
  <si>
    <t>C</t>
  </si>
  <si>
    <t>Gruppe D</t>
  </si>
  <si>
    <t>D</t>
  </si>
  <si>
    <t>Pause</t>
  </si>
  <si>
    <t>Nr.</t>
  </si>
  <si>
    <t>1. Viertelfinale</t>
  </si>
  <si>
    <t>Gruppenvierte</t>
  </si>
  <si>
    <t>2. Viertelfinale</t>
  </si>
  <si>
    <t>Elfmeterschießen</t>
  </si>
  <si>
    <t>Verlängerung</t>
  </si>
  <si>
    <t>3. Viertelfinale</t>
  </si>
  <si>
    <t>4. Viertelfinale</t>
  </si>
  <si>
    <t>Finale</t>
  </si>
  <si>
    <t>Sieger Gruppe A</t>
  </si>
  <si>
    <t>Zweiter Gruppe B</t>
  </si>
  <si>
    <t>Sieger Gruppe B</t>
  </si>
  <si>
    <t>Zweiter Gruppe A</t>
  </si>
  <si>
    <t>Sieger Gruppe C</t>
  </si>
  <si>
    <t>Zweiter Gruppe D</t>
  </si>
  <si>
    <t>Sieger Gruppe D</t>
  </si>
  <si>
    <t>Zweiter Gruppe C</t>
  </si>
  <si>
    <t>1. Halbfinale</t>
  </si>
  <si>
    <t>2. Halbfinale</t>
  </si>
  <si>
    <t>Sieger 1. Viertelfinale</t>
  </si>
  <si>
    <t>Sieger 3. Viertelfinale</t>
  </si>
  <si>
    <t>Sieger 2. Viertelfinale</t>
  </si>
  <si>
    <t>Sieger 4. Viertelfinale</t>
  </si>
  <si>
    <t>Sieger 1. Halbfinale</t>
  </si>
  <si>
    <t>Sieger 2. Halbfinale</t>
  </si>
  <si>
    <t>5.</t>
  </si>
  <si>
    <t>Draßmarkt</t>
  </si>
  <si>
    <t>Piringsdorf Rattersdorf</t>
  </si>
  <si>
    <t>Mannersdorf</t>
  </si>
  <si>
    <t>Neutal</t>
  </si>
  <si>
    <t>Steinberg-Dörfl</t>
  </si>
  <si>
    <t>Oberpullendorf</t>
  </si>
  <si>
    <t>Raiding</t>
  </si>
  <si>
    <t>Unterrabnitz</t>
  </si>
  <si>
    <t>Deutschkreutz</t>
  </si>
  <si>
    <t>Ritzing</t>
  </si>
  <si>
    <t>Kobersdorf</t>
  </si>
  <si>
    <t>Lutzmannsburg</t>
  </si>
  <si>
    <t>Oberloisdorf</t>
  </si>
  <si>
    <t>Neckenmarkt</t>
  </si>
  <si>
    <t>Stoob</t>
  </si>
  <si>
    <t>Mike Cup 2014</t>
  </si>
  <si>
    <t>Mike Cup</t>
  </si>
  <si>
    <t>Markt St. Martin</t>
  </si>
  <si>
    <t>Kr. Gersdorf / Frankenau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</si>
</sst>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;@"/>
    <numFmt numFmtId="165" formatCode="h:mm"/>
    <numFmt numFmtId="166" formatCode="d/m/yy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165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 locked="0"/>
    </xf>
    <xf numFmtId="164" fontId="7" fillId="33" borderId="0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/>
    </xf>
    <xf numFmtId="164" fontId="7" fillId="0" borderId="0" xfId="0" applyNumberFormat="1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164" fontId="7" fillId="0" borderId="19" xfId="0" applyNumberFormat="1" applyFont="1" applyBorder="1" applyAlignment="1" applyProtection="1">
      <alignment horizontal="center"/>
      <protection hidden="1" locked="0"/>
    </xf>
    <xf numFmtId="164" fontId="7" fillId="0" borderId="20" xfId="0" applyNumberFormat="1" applyFont="1" applyBorder="1" applyAlignment="1" applyProtection="1">
      <alignment horizontal="center"/>
      <protection hidden="1" locked="0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 locked="0"/>
    </xf>
    <xf numFmtId="0" fontId="7" fillId="0" borderId="18" xfId="0" applyFont="1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/>
    </xf>
    <xf numFmtId="164" fontId="7" fillId="33" borderId="19" xfId="0" applyNumberFormat="1" applyFont="1" applyFill="1" applyBorder="1" applyAlignment="1" applyProtection="1">
      <alignment horizontal="center"/>
      <protection hidden="1"/>
    </xf>
    <xf numFmtId="164" fontId="7" fillId="33" borderId="20" xfId="0" applyNumberFormat="1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164" fontId="7" fillId="33" borderId="18" xfId="0" applyNumberFormat="1" applyFont="1" applyFill="1" applyBorder="1" applyAlignment="1" applyProtection="1">
      <alignment horizontal="center"/>
      <protection hidden="1"/>
    </xf>
    <xf numFmtId="164" fontId="7" fillId="33" borderId="25" xfId="0" applyNumberFormat="1" applyFont="1" applyFill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 locked="0"/>
    </xf>
    <xf numFmtId="0" fontId="7" fillId="0" borderId="19" xfId="0" applyFont="1" applyBorder="1" applyAlignment="1" applyProtection="1">
      <alignment horizontal="center"/>
      <protection hidden="1"/>
    </xf>
    <xf numFmtId="164" fontId="7" fillId="0" borderId="19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center"/>
      <protection hidden="1" locked="0"/>
    </xf>
    <xf numFmtId="0" fontId="9" fillId="34" borderId="27" xfId="0" applyFont="1" applyFill="1" applyBorder="1" applyAlignment="1" applyProtection="1">
      <alignment horizontal="center"/>
      <protection hidden="1"/>
    </xf>
    <xf numFmtId="0" fontId="9" fillId="34" borderId="28" xfId="0" applyFont="1" applyFill="1" applyBorder="1" applyAlignment="1" applyProtection="1">
      <alignment horizontal="center"/>
      <protection hidden="1"/>
    </xf>
    <xf numFmtId="0" fontId="9" fillId="34" borderId="29" xfId="0" applyFon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9" fillId="35" borderId="11" xfId="0" applyFont="1" applyFill="1" applyBorder="1" applyAlignment="1" applyProtection="1">
      <alignment horizontal="center"/>
      <protection hidden="1"/>
    </xf>
    <xf numFmtId="0" fontId="9" fillId="35" borderId="30" xfId="0" applyFont="1" applyFill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 locked="0"/>
    </xf>
    <xf numFmtId="164" fontId="7" fillId="0" borderId="25" xfId="0" applyNumberFormat="1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4" fillId="0" borderId="30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6" fillId="35" borderId="30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6" borderId="30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 locked="0"/>
    </xf>
    <xf numFmtId="0" fontId="0" fillId="0" borderId="36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38" xfId="0" applyFont="1" applyBorder="1" applyAlignment="1" applyProtection="1">
      <alignment horizontal="left"/>
      <protection hidden="1" locked="0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left"/>
      <protection hidden="1" locked="0"/>
    </xf>
    <xf numFmtId="0" fontId="0" fillId="0" borderId="14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42" xfId="0" applyFont="1" applyBorder="1" applyAlignment="1" applyProtection="1">
      <alignment horizontal="center"/>
      <protection hidden="1"/>
    </xf>
    <xf numFmtId="0" fontId="6" fillId="34" borderId="30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32" xfId="0" applyFont="1" applyBorder="1" applyAlignment="1" applyProtection="1">
      <alignment horizontal="left"/>
      <protection hidden="1" locked="0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 horizontal="left"/>
      <protection hidden="1" locked="0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 locked="0"/>
    </xf>
    <xf numFmtId="0" fontId="0" fillId="0" borderId="18" xfId="0" applyFont="1" applyBorder="1" applyAlignment="1" applyProtection="1">
      <alignment horizontal="left"/>
      <protection hidden="1" locked="0"/>
    </xf>
    <xf numFmtId="0" fontId="0" fillId="0" borderId="25" xfId="0" applyFont="1" applyBorder="1" applyAlignment="1" applyProtection="1">
      <alignment horizontal="left"/>
      <protection hidden="1" locked="0"/>
    </xf>
    <xf numFmtId="0" fontId="0" fillId="0" borderId="17" xfId="0" applyFont="1" applyBorder="1" applyAlignment="1" applyProtection="1">
      <alignment horizontal="left"/>
      <protection hidden="1" locked="0"/>
    </xf>
    <xf numFmtId="0" fontId="0" fillId="0" borderId="37" xfId="0" applyFont="1" applyBorder="1" applyAlignment="1" applyProtection="1">
      <alignment horizontal="left"/>
      <protection hidden="1" locked="0"/>
    </xf>
    <xf numFmtId="0" fontId="0" fillId="0" borderId="33" xfId="0" applyFont="1" applyBorder="1" applyAlignment="1" applyProtection="1">
      <alignment horizontal="left"/>
      <protection hidden="1" locked="0"/>
    </xf>
    <xf numFmtId="0" fontId="9" fillId="37" borderId="44" xfId="0" applyFont="1" applyFill="1" applyBorder="1" applyAlignment="1" applyProtection="1">
      <alignment horizontal="center"/>
      <protection hidden="1"/>
    </xf>
    <xf numFmtId="0" fontId="9" fillId="37" borderId="45" xfId="0" applyFont="1" applyFill="1" applyBorder="1" applyAlignment="1" applyProtection="1">
      <alignment horizontal="center"/>
      <protection hidden="1"/>
    </xf>
    <xf numFmtId="0" fontId="9" fillId="37" borderId="46" xfId="0" applyFont="1" applyFill="1" applyBorder="1" applyAlignment="1" applyProtection="1">
      <alignment horizontal="center"/>
      <protection hidden="1"/>
    </xf>
    <xf numFmtId="0" fontId="9" fillId="37" borderId="47" xfId="0" applyFont="1" applyFill="1" applyBorder="1" applyAlignment="1" applyProtection="1">
      <alignment horizontal="center"/>
      <protection hidden="1"/>
    </xf>
    <xf numFmtId="0" fontId="9" fillId="36" borderId="30" xfId="0" applyFont="1" applyFill="1" applyBorder="1" applyAlignment="1" applyProtection="1">
      <alignment horizontal="center"/>
      <protection hidden="1"/>
    </xf>
    <xf numFmtId="0" fontId="9" fillId="36" borderId="10" xfId="0" applyFont="1" applyFill="1" applyBorder="1" applyAlignment="1" applyProtection="1">
      <alignment horizontal="center"/>
      <protection hidden="1"/>
    </xf>
    <xf numFmtId="0" fontId="9" fillId="36" borderId="11" xfId="0" applyFont="1" applyFill="1" applyBorder="1" applyAlignment="1" applyProtection="1">
      <alignment horizontal="center"/>
      <protection hidden="1"/>
    </xf>
    <xf numFmtId="0" fontId="9" fillId="36" borderId="27" xfId="0" applyFont="1" applyFill="1" applyBorder="1" applyAlignment="1" applyProtection="1">
      <alignment horizontal="center"/>
      <protection hidden="1"/>
    </xf>
    <xf numFmtId="0" fontId="9" fillId="36" borderId="28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0" fontId="6" fillId="38" borderId="30" xfId="0" applyFont="1" applyFill="1" applyBorder="1" applyAlignment="1" applyProtection="1">
      <alignment horizontal="center"/>
      <protection hidden="1"/>
    </xf>
    <xf numFmtId="0" fontId="6" fillId="38" borderId="10" xfId="0" applyFont="1" applyFill="1" applyBorder="1" applyAlignment="1" applyProtection="1">
      <alignment horizontal="center"/>
      <protection hidden="1"/>
    </xf>
    <xf numFmtId="0" fontId="6" fillId="38" borderId="11" xfId="0" applyFont="1" applyFill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 locked="0"/>
    </xf>
    <xf numFmtId="0" fontId="2" fillId="0" borderId="12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2" fillId="0" borderId="13" xfId="0" applyFont="1" applyBorder="1" applyAlignment="1" applyProtection="1">
      <alignment horizontal="center"/>
      <protection hidden="1" locked="0"/>
    </xf>
    <xf numFmtId="0" fontId="2" fillId="0" borderId="38" xfId="0" applyFont="1" applyBorder="1" applyAlignment="1" applyProtection="1">
      <alignment horizontal="center"/>
      <protection hidden="1" locked="0"/>
    </xf>
    <xf numFmtId="0" fontId="2" fillId="0" borderId="15" xfId="0" applyFont="1" applyBorder="1" applyAlignment="1" applyProtection="1">
      <alignment horizontal="center"/>
      <protection hidden="1" locked="0"/>
    </xf>
    <xf numFmtId="0" fontId="2" fillId="0" borderId="14" xfId="0" applyFont="1" applyBorder="1" applyAlignment="1" applyProtection="1">
      <alignment horizontal="center"/>
      <protection hidden="1" locked="0"/>
    </xf>
    <xf numFmtId="0" fontId="2" fillId="0" borderId="16" xfId="0" applyFont="1" applyBorder="1" applyAlignment="1" applyProtection="1">
      <alignment horizontal="center"/>
      <protection hidden="1" locked="0"/>
    </xf>
    <xf numFmtId="164" fontId="2" fillId="0" borderId="30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66" fontId="2" fillId="0" borderId="48" xfId="0" applyNumberFormat="1" applyFont="1" applyBorder="1" applyAlignment="1" applyProtection="1">
      <alignment horizontal="center"/>
      <protection hidden="1" locked="0"/>
    </xf>
    <xf numFmtId="166" fontId="0" fillId="0" borderId="48" xfId="0" applyNumberFormat="1" applyBorder="1" applyAlignment="1" applyProtection="1">
      <alignment/>
      <protection hidden="1" locked="0"/>
    </xf>
    <xf numFmtId="0" fontId="0" fillId="0" borderId="14" xfId="0" applyFont="1" applyBorder="1" applyAlignment="1" applyProtection="1">
      <alignment horizontal="left"/>
      <protection hidden="1" locked="0"/>
    </xf>
    <xf numFmtId="0" fontId="12" fillId="0" borderId="27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1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10" xfId="0" applyNumberFormat="1" applyFont="1" applyBorder="1" applyAlignment="1" applyProtection="1">
      <alignment horizontal="center"/>
      <protection hidden="1" locked="0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left"/>
      <protection hidden="1"/>
    </xf>
    <xf numFmtId="0" fontId="0" fillId="0" borderId="48" xfId="0" applyBorder="1" applyAlignment="1" applyProtection="1">
      <alignment/>
      <protection hidden="1"/>
    </xf>
    <xf numFmtId="0" fontId="9" fillId="38" borderId="30" xfId="0" applyFont="1" applyFill="1" applyBorder="1" applyAlignment="1" applyProtection="1">
      <alignment horizontal="center"/>
      <protection hidden="1"/>
    </xf>
    <xf numFmtId="0" fontId="9" fillId="38" borderId="10" xfId="0" applyFont="1" applyFill="1" applyBorder="1" applyAlignment="1" applyProtection="1">
      <alignment horizontal="center"/>
      <protection hidden="1"/>
    </xf>
    <xf numFmtId="0" fontId="9" fillId="38" borderId="11" xfId="0" applyFont="1" applyFill="1" applyBorder="1" applyAlignment="1" applyProtection="1">
      <alignment horizontal="center"/>
      <protection hidden="1"/>
    </xf>
    <xf numFmtId="0" fontId="9" fillId="38" borderId="27" xfId="0" applyFont="1" applyFill="1" applyBorder="1" applyAlignment="1" applyProtection="1">
      <alignment horizontal="center"/>
      <protection hidden="1"/>
    </xf>
    <xf numFmtId="0" fontId="9" fillId="38" borderId="28" xfId="0" applyFont="1" applyFill="1" applyBorder="1" applyAlignment="1" applyProtection="1">
      <alignment horizontal="center"/>
      <protection hidden="1"/>
    </xf>
    <xf numFmtId="0" fontId="9" fillId="38" borderId="29" xfId="0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30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/>
      <protection hidden="1" locked="0"/>
    </xf>
    <xf numFmtId="0" fontId="7" fillId="0" borderId="29" xfId="0" applyFont="1" applyBorder="1" applyAlignment="1" applyProtection="1">
      <alignment horizontal="center"/>
      <protection hidden="1" locked="0"/>
    </xf>
    <xf numFmtId="164" fontId="7" fillId="0" borderId="27" xfId="0" applyNumberFormat="1" applyFont="1" applyBorder="1" applyAlignment="1" applyProtection="1">
      <alignment horizontal="center"/>
      <protection hidden="1"/>
    </xf>
    <xf numFmtId="164" fontId="7" fillId="0" borderId="28" xfId="0" applyNumberFormat="1" applyFont="1" applyBorder="1" applyAlignment="1" applyProtection="1">
      <alignment horizontal="center"/>
      <protection hidden="1"/>
    </xf>
    <xf numFmtId="164" fontId="7" fillId="0" borderId="29" xfId="0" applyNumberFormat="1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center"/>
      <protection hidden="1" locked="0"/>
    </xf>
    <xf numFmtId="0" fontId="9" fillId="39" borderId="30" xfId="0" applyFont="1" applyFill="1" applyBorder="1" applyAlignment="1" applyProtection="1">
      <alignment horizontal="center"/>
      <protection hidden="1"/>
    </xf>
    <xf numFmtId="0" fontId="9" fillId="39" borderId="11" xfId="0" applyFont="1" applyFill="1" applyBorder="1" applyAlignment="1" applyProtection="1">
      <alignment horizontal="center"/>
      <protection hidden="1"/>
    </xf>
    <xf numFmtId="0" fontId="9" fillId="39" borderId="10" xfId="0" applyFont="1" applyFill="1" applyBorder="1" applyAlignment="1" applyProtection="1">
      <alignment horizontal="center"/>
      <protection hidden="1"/>
    </xf>
    <xf numFmtId="0" fontId="9" fillId="40" borderId="30" xfId="0" applyFont="1" applyFill="1" applyBorder="1" applyAlignment="1" applyProtection="1">
      <alignment horizontal="center"/>
      <protection hidden="1"/>
    </xf>
    <xf numFmtId="0" fontId="9" fillId="40" borderId="11" xfId="0" applyFont="1" applyFill="1" applyBorder="1" applyAlignment="1" applyProtection="1">
      <alignment horizontal="center"/>
      <protection hidden="1"/>
    </xf>
    <xf numFmtId="0" fontId="9" fillId="40" borderId="10" xfId="0" applyFont="1" applyFill="1" applyBorder="1" applyAlignment="1" applyProtection="1">
      <alignment horizontal="center"/>
      <protection hidden="1"/>
    </xf>
    <xf numFmtId="0" fontId="9" fillId="41" borderId="30" xfId="0" applyFont="1" applyFill="1" applyBorder="1" applyAlignment="1" applyProtection="1">
      <alignment horizontal="center"/>
      <protection hidden="1"/>
    </xf>
    <xf numFmtId="0" fontId="9" fillId="41" borderId="11" xfId="0" applyFont="1" applyFill="1" applyBorder="1" applyAlignment="1" applyProtection="1">
      <alignment horizontal="center"/>
      <protection hidden="1"/>
    </xf>
    <xf numFmtId="0" fontId="9" fillId="41" borderId="10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56</xdr:row>
      <xdr:rowOff>9525</xdr:rowOff>
    </xdr:from>
    <xdr:to>
      <xdr:col>53</xdr:col>
      <xdr:colOff>104775</xdr:colOff>
      <xdr:row>57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350645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DU109"/>
  <sheetViews>
    <sheetView tabSelected="1" zoomScale="80" zoomScaleNormal="80" zoomScalePageLayoutView="0" workbookViewId="0" topLeftCell="A1">
      <selection activeCell="AZ56" sqref="AZ56"/>
    </sheetView>
  </sheetViews>
  <sheetFormatPr defaultColWidth="1.7109375" defaultRowHeight="12.75"/>
  <cols>
    <col min="1" max="55" width="1.7109375" style="1" customWidth="1"/>
    <col min="56" max="91" width="1.7109375" style="1" hidden="1" customWidth="1"/>
    <col min="92" max="92" width="5.7109375" style="2" hidden="1" customWidth="1"/>
    <col min="93" max="93" width="6.7109375" style="2" hidden="1" customWidth="1"/>
    <col min="94" max="94" width="5.7109375" style="2" hidden="1" customWidth="1"/>
    <col min="95" max="95" width="7.00390625" style="2" hidden="1" customWidth="1"/>
    <col min="96" max="96" width="6.7109375" style="2" hidden="1" customWidth="1"/>
    <col min="97" max="97" width="5.7109375" style="2" hidden="1" customWidth="1"/>
    <col min="98" max="98" width="18.7109375" style="2" hidden="1" customWidth="1"/>
    <col min="99" max="103" width="5.7109375" style="2" hidden="1" customWidth="1"/>
    <col min="104" max="104" width="5.7109375" style="1" hidden="1" customWidth="1"/>
    <col min="105" max="105" width="18.421875" style="18" hidden="1" customWidth="1"/>
    <col min="106" max="111" width="5.7109375" style="18" hidden="1" customWidth="1"/>
    <col min="112" max="116" width="5.7109375" style="18" customWidth="1"/>
    <col min="117" max="125" width="1.7109375" style="18" customWidth="1"/>
    <col min="126" max="16384" width="1.7109375" style="1" customWidth="1"/>
  </cols>
  <sheetData>
    <row r="1" spans="105:125" ht="18.75" thickBot="1"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5:125" s="3" customFormat="1" ht="30.75" thickBot="1">
      <c r="E2" s="113" t="s">
        <v>80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5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05:125" ht="18.75" thickBot="1"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5:125" s="3" customFormat="1" ht="30.75" thickBot="1">
      <c r="E4" s="116" t="s">
        <v>81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8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05:125" ht="18.75" thickBot="1"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5:125" ht="23.25">
      <c r="E6" s="192" t="s">
        <v>33</v>
      </c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4"/>
      <c r="Q6" s="177" t="s">
        <v>79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9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</row>
    <row r="7" spans="5:125" ht="18"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7"/>
      <c r="Q7" s="180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</row>
    <row r="8" spans="5:125" s="4" customFormat="1" ht="18.75" thickBot="1">
      <c r="E8" s="202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  <c r="Q8" s="183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ht="18.75" thickBot="1"/>
    <row r="10" spans="5:103" ht="18.75" thickBot="1">
      <c r="E10" s="205" t="s">
        <v>32</v>
      </c>
      <c r="F10" s="206"/>
      <c r="G10" s="206"/>
      <c r="H10" s="206"/>
      <c r="I10" s="206"/>
      <c r="J10" s="206"/>
      <c r="K10" s="206"/>
      <c r="L10" s="189">
        <v>41781</v>
      </c>
      <c r="M10" s="189"/>
      <c r="N10" s="189"/>
      <c r="O10" s="189"/>
      <c r="P10" s="189"/>
      <c r="Q10" s="189"/>
      <c r="R10" s="189"/>
      <c r="S10" s="189"/>
      <c r="T10" s="189"/>
      <c r="U10" s="190"/>
      <c r="V10" s="190"/>
      <c r="W10" s="190"/>
      <c r="X10" s="190"/>
      <c r="Y10" s="2"/>
      <c r="Z10" s="2"/>
      <c r="AA10" s="2"/>
      <c r="AB10" s="2"/>
      <c r="AC10" s="2"/>
      <c r="AD10" s="125" t="s">
        <v>24</v>
      </c>
      <c r="AE10" s="126"/>
      <c r="AF10" s="126"/>
      <c r="AG10" s="126"/>
      <c r="AH10" s="126"/>
      <c r="AI10" s="127"/>
      <c r="AJ10" s="186">
        <v>0.3541666666666667</v>
      </c>
      <c r="AK10" s="187"/>
      <c r="AL10" s="187"/>
      <c r="AM10" s="187"/>
      <c r="AN10" s="187"/>
      <c r="AO10" s="187"/>
      <c r="AP10" s="187"/>
      <c r="AQ10" s="188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ht="18.75" thickBot="1"/>
    <row r="12" spans="5:103" ht="18.75" thickBot="1">
      <c r="E12" s="125" t="s">
        <v>25</v>
      </c>
      <c r="F12" s="126"/>
      <c r="G12" s="126"/>
      <c r="H12" s="126"/>
      <c r="I12" s="126"/>
      <c r="J12" s="126"/>
      <c r="K12" s="127"/>
      <c r="L12" s="201">
        <v>1</v>
      </c>
      <c r="M12" s="201"/>
      <c r="N12" s="198" t="s">
        <v>28</v>
      </c>
      <c r="O12" s="198"/>
      <c r="P12" s="128">
        <v>12</v>
      </c>
      <c r="Q12" s="128"/>
      <c r="R12" s="128"/>
      <c r="S12" s="128"/>
      <c r="T12" s="199" t="s">
        <v>27</v>
      </c>
      <c r="U12" s="199"/>
      <c r="V12" s="199"/>
      <c r="W12" s="199"/>
      <c r="X12" s="200"/>
      <c r="AD12" s="125" t="s">
        <v>26</v>
      </c>
      <c r="AE12" s="126"/>
      <c r="AF12" s="126"/>
      <c r="AG12" s="126"/>
      <c r="AH12" s="126"/>
      <c r="AI12" s="127"/>
      <c r="AJ12" s="128">
        <v>1</v>
      </c>
      <c r="AK12" s="128"/>
      <c r="AL12" s="128"/>
      <c r="AM12" s="128"/>
      <c r="AN12" s="6" t="s">
        <v>27</v>
      </c>
      <c r="AO12" s="6"/>
      <c r="AP12" s="6"/>
      <c r="AQ12" s="7"/>
      <c r="BA12" s="2">
        <f>L12*P12</f>
        <v>12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1"/>
      <c r="CO12" s="8">
        <f>L12*CQ12+CR12</f>
        <v>0.009027777777777777</v>
      </c>
      <c r="CP12" s="1"/>
      <c r="CQ12" s="8">
        <f>P12/1440</f>
        <v>0.008333333333333333</v>
      </c>
      <c r="CR12" s="8">
        <f>AJ12/1440</f>
        <v>0.0006944444444444445</v>
      </c>
      <c r="CS12" s="1"/>
      <c r="CT12" s="1"/>
      <c r="CU12" s="1"/>
      <c r="CV12" s="1"/>
      <c r="CW12" s="1"/>
      <c r="CX12" s="1"/>
      <c r="CY12" s="1"/>
    </row>
    <row r="13" ht="18.75" thickBot="1"/>
    <row r="14" spans="2:55" ht="18.75" thickBot="1">
      <c r="B14" s="119" t="s">
        <v>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/>
      <c r="AD14" s="122" t="s">
        <v>2</v>
      </c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4"/>
    </row>
    <row r="15" spans="2:55" ht="18">
      <c r="B15" s="154" t="s">
        <v>3</v>
      </c>
      <c r="C15" s="155"/>
      <c r="D15" s="158" t="s">
        <v>65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60"/>
      <c r="AD15" s="144" t="s">
        <v>3</v>
      </c>
      <c r="AE15" s="145"/>
      <c r="AF15" s="163" t="s">
        <v>69</v>
      </c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9"/>
    </row>
    <row r="16" spans="2:55" ht="18">
      <c r="B16" s="156" t="s">
        <v>4</v>
      </c>
      <c r="C16" s="157"/>
      <c r="D16" s="161" t="s">
        <v>66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2"/>
      <c r="AD16" s="134" t="s">
        <v>4</v>
      </c>
      <c r="AE16" s="135"/>
      <c r="AF16" s="129" t="s">
        <v>70</v>
      </c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1"/>
    </row>
    <row r="17" spans="2:55" ht="18">
      <c r="B17" s="156" t="s">
        <v>5</v>
      </c>
      <c r="C17" s="157"/>
      <c r="D17" s="161" t="s">
        <v>83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2"/>
      <c r="AD17" s="134" t="s">
        <v>5</v>
      </c>
      <c r="AE17" s="135"/>
      <c r="AF17" s="129" t="s">
        <v>71</v>
      </c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1"/>
    </row>
    <row r="18" spans="2:55" ht="18.75" thickBot="1">
      <c r="B18" s="156" t="s">
        <v>6</v>
      </c>
      <c r="C18" s="157"/>
      <c r="D18" s="161" t="s">
        <v>67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2"/>
      <c r="AD18" s="139" t="s">
        <v>6</v>
      </c>
      <c r="AE18" s="140"/>
      <c r="AF18" s="136" t="s">
        <v>72</v>
      </c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8"/>
    </row>
    <row r="19" spans="2:55" ht="18.75" thickBot="1">
      <c r="B19" s="150" t="s">
        <v>64</v>
      </c>
      <c r="C19" s="151"/>
      <c r="D19" s="152" t="s">
        <v>68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3"/>
      <c r="AD19" s="13"/>
      <c r="AE19" s="13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2:55" ht="18.75" thickBot="1">
      <c r="B20" s="13"/>
      <c r="C20" s="1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D20" s="13"/>
      <c r="AE20" s="13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2:55" ht="18.75" thickBot="1">
      <c r="B21" s="174" t="s">
        <v>34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6"/>
      <c r="AD21" s="141" t="s">
        <v>36</v>
      </c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3"/>
    </row>
    <row r="22" spans="2:55" ht="18">
      <c r="B22" s="144" t="s">
        <v>3</v>
      </c>
      <c r="C22" s="145"/>
      <c r="D22" s="148" t="s">
        <v>82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9"/>
      <c r="AD22" s="144" t="s">
        <v>3</v>
      </c>
      <c r="AE22" s="145"/>
      <c r="AF22" s="147" t="s">
        <v>76</v>
      </c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9"/>
    </row>
    <row r="23" spans="2:55" ht="18">
      <c r="B23" s="134" t="s">
        <v>4</v>
      </c>
      <c r="C23" s="135"/>
      <c r="D23" s="146" t="s">
        <v>73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1"/>
      <c r="AD23" s="134" t="s">
        <v>4</v>
      </c>
      <c r="AE23" s="135"/>
      <c r="AF23" s="146" t="s">
        <v>77</v>
      </c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1"/>
    </row>
    <row r="24" spans="2:55" ht="18">
      <c r="B24" s="134" t="s">
        <v>5</v>
      </c>
      <c r="C24" s="135"/>
      <c r="D24" s="146" t="s">
        <v>74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1"/>
      <c r="AD24" s="134" t="s">
        <v>5</v>
      </c>
      <c r="AE24" s="135"/>
      <c r="AF24" s="146" t="s">
        <v>78</v>
      </c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1"/>
    </row>
    <row r="25" spans="2:55" ht="18.75" thickBot="1">
      <c r="B25" s="139" t="s">
        <v>6</v>
      </c>
      <c r="C25" s="140"/>
      <c r="D25" s="191" t="s">
        <v>75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D25" s="139" t="s">
        <v>6</v>
      </c>
      <c r="AE25" s="140"/>
      <c r="AF25" s="191" t="s">
        <v>79</v>
      </c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8"/>
    </row>
    <row r="26" ht="18.75" thickBot="1"/>
    <row r="27" spans="2:95" ht="18.75" thickBot="1">
      <c r="B27" s="167" t="s">
        <v>7</v>
      </c>
      <c r="C27" s="165"/>
      <c r="D27" s="165" t="s">
        <v>8</v>
      </c>
      <c r="E27" s="165"/>
      <c r="F27" s="165"/>
      <c r="G27" s="165"/>
      <c r="H27" s="165" t="s">
        <v>23</v>
      </c>
      <c r="I27" s="165"/>
      <c r="J27" s="165"/>
      <c r="K27" s="165" t="s">
        <v>0</v>
      </c>
      <c r="L27" s="165"/>
      <c r="M27" s="165"/>
      <c r="N27" s="165"/>
      <c r="O27" s="165"/>
      <c r="P27" s="165" t="s">
        <v>14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4" t="s">
        <v>9</v>
      </c>
      <c r="AZ27" s="165"/>
      <c r="BA27" s="165"/>
      <c r="BB27" s="165"/>
      <c r="BC27" s="166"/>
      <c r="BD27" s="95" t="s">
        <v>38</v>
      </c>
      <c r="BE27" s="96"/>
      <c r="BF27" s="96"/>
      <c r="BG27" s="96"/>
      <c r="BH27" s="97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N27" s="2" t="s">
        <v>15</v>
      </c>
      <c r="CO27" s="2" t="s">
        <v>16</v>
      </c>
      <c r="CP27" s="2" t="s">
        <v>17</v>
      </c>
      <c r="CQ27" s="2" t="s">
        <v>18</v>
      </c>
    </row>
    <row r="28" spans="2:95" ht="18">
      <c r="B28" s="48">
        <v>1</v>
      </c>
      <c r="C28" s="49"/>
      <c r="D28" s="50">
        <v>1</v>
      </c>
      <c r="E28" s="50"/>
      <c r="F28" s="50"/>
      <c r="G28" s="50"/>
      <c r="H28" s="51" t="s">
        <v>12</v>
      </c>
      <c r="I28" s="51"/>
      <c r="J28" s="51"/>
      <c r="K28" s="52">
        <f>IF((BD28=""),AJ10,BD28)</f>
        <v>0.3541666666666667</v>
      </c>
      <c r="L28" s="52"/>
      <c r="M28" s="52"/>
      <c r="N28" s="52"/>
      <c r="O28" s="52"/>
      <c r="P28" s="90" t="str">
        <f>D15</f>
        <v>Draßmarkt</v>
      </c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39" t="s">
        <v>11</v>
      </c>
      <c r="AH28" s="71" t="str">
        <f>D16</f>
        <v>Piringsdorf Rattersdorf</v>
      </c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44"/>
      <c r="AZ28" s="44"/>
      <c r="BA28" s="40" t="s">
        <v>10</v>
      </c>
      <c r="BB28" s="44"/>
      <c r="BC28" s="44"/>
      <c r="BD28" s="88"/>
      <c r="BE28" s="88"/>
      <c r="BF28" s="88"/>
      <c r="BG28" s="88"/>
      <c r="BH28" s="89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N28" s="2">
        <f>AY28-BB28</f>
        <v>0</v>
      </c>
      <c r="CO28" s="2">
        <f>IF((OR(AY28="",BB28="")),0,IF(CN28&lt;0,0)+IF(CN28=0,1)+IF(CN28&gt;0,3))</f>
        <v>0</v>
      </c>
      <c r="CP28" s="2">
        <f>IF((OR(AY28="",BB28="")),0,IF(CN28&lt;0,3)+IF(CN28=0,1)+IF(CN28&gt;0,0))</f>
        <v>0</v>
      </c>
      <c r="CQ28" s="2">
        <f>IF((OR(AY28="",BB28="")),0,1)</f>
        <v>0</v>
      </c>
    </row>
    <row r="29" spans="2:95" ht="18.75" thickBot="1">
      <c r="B29" s="65">
        <v>2</v>
      </c>
      <c r="C29" s="66"/>
      <c r="D29" s="67">
        <v>2</v>
      </c>
      <c r="E29" s="67"/>
      <c r="F29" s="67"/>
      <c r="G29" s="67"/>
      <c r="H29" s="68" t="s">
        <v>12</v>
      </c>
      <c r="I29" s="68"/>
      <c r="J29" s="68"/>
      <c r="K29" s="69">
        <f>IF((BD28=""),AJ10,BD28)</f>
        <v>0.3541666666666667</v>
      </c>
      <c r="L29" s="69"/>
      <c r="M29" s="69"/>
      <c r="N29" s="69"/>
      <c r="O29" s="69"/>
      <c r="P29" s="70" t="str">
        <f>D17</f>
        <v>Kr. Gersdorf / Frankenau</v>
      </c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41" t="s">
        <v>11</v>
      </c>
      <c r="AH29" s="70" t="str">
        <f>D18</f>
        <v>Mannersdorf</v>
      </c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45"/>
      <c r="AZ29" s="45"/>
      <c r="BA29" s="42" t="s">
        <v>10</v>
      </c>
      <c r="BB29" s="45"/>
      <c r="BC29" s="45"/>
      <c r="BD29" s="53"/>
      <c r="BE29" s="53"/>
      <c r="BF29" s="53"/>
      <c r="BG29" s="53"/>
      <c r="BH29" s="54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N29" s="2">
        <f aca="true" t="shared" si="0" ref="CN29:CN55">AY29-BB29</f>
        <v>0</v>
      </c>
      <c r="CO29" s="2">
        <f aca="true" t="shared" si="1" ref="CO29:CO55">IF((OR(AY29="",BB29="")),0,IF(CN29&lt;0,0)+IF(CN29=0,1)+IF(CN29&gt;0,3))</f>
        <v>0</v>
      </c>
      <c r="CP29" s="2">
        <f aca="true" t="shared" si="2" ref="CP29:CP55">IF((OR(AY29="",BB29="")),0,IF(CN29&lt;0,3)+IF(CN29=0,1)+IF(CN29&gt;0,0))</f>
        <v>0</v>
      </c>
      <c r="CQ29" s="2">
        <f aca="true" t="shared" si="3" ref="CQ29:CQ55">IF((OR(AY29="",BB29="")),0,1)</f>
        <v>0</v>
      </c>
    </row>
    <row r="30" spans="2:95" ht="18">
      <c r="B30" s="48">
        <v>3</v>
      </c>
      <c r="C30" s="49"/>
      <c r="D30" s="50">
        <v>1</v>
      </c>
      <c r="E30" s="50"/>
      <c r="F30" s="50"/>
      <c r="G30" s="50"/>
      <c r="H30" s="51" t="s">
        <v>13</v>
      </c>
      <c r="I30" s="51"/>
      <c r="J30" s="51"/>
      <c r="K30" s="52">
        <f>IF((BD30=""),K28+CO12,BD30)</f>
        <v>0.3631944444444445</v>
      </c>
      <c r="L30" s="52"/>
      <c r="M30" s="52"/>
      <c r="N30" s="52"/>
      <c r="O30" s="52"/>
      <c r="P30" s="71" t="str">
        <f>AF15</f>
        <v>Steinberg-Dörfl</v>
      </c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39" t="s">
        <v>11</v>
      </c>
      <c r="AH30" s="71" t="str">
        <f>AF16</f>
        <v>Oberpullendorf</v>
      </c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44"/>
      <c r="AZ30" s="44"/>
      <c r="BA30" s="40" t="s">
        <v>10</v>
      </c>
      <c r="BB30" s="44"/>
      <c r="BC30" s="44"/>
      <c r="BD30" s="88"/>
      <c r="BE30" s="88"/>
      <c r="BF30" s="88"/>
      <c r="BG30" s="88"/>
      <c r="BH30" s="89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N30" s="2">
        <f t="shared" si="0"/>
        <v>0</v>
      </c>
      <c r="CO30" s="2">
        <f t="shared" si="1"/>
        <v>0</v>
      </c>
      <c r="CP30" s="2">
        <f t="shared" si="2"/>
        <v>0</v>
      </c>
      <c r="CQ30" s="2">
        <f t="shared" si="3"/>
        <v>0</v>
      </c>
    </row>
    <row r="31" spans="2:95" ht="18.75" thickBot="1">
      <c r="B31" s="65">
        <v>4</v>
      </c>
      <c r="C31" s="66"/>
      <c r="D31" s="67">
        <v>2</v>
      </c>
      <c r="E31" s="67"/>
      <c r="F31" s="67"/>
      <c r="G31" s="67"/>
      <c r="H31" s="68" t="s">
        <v>13</v>
      </c>
      <c r="I31" s="68"/>
      <c r="J31" s="68"/>
      <c r="K31" s="69">
        <f>IF((BD30=""),K29+CO12,BD30)</f>
        <v>0.3631944444444445</v>
      </c>
      <c r="L31" s="69"/>
      <c r="M31" s="69"/>
      <c r="N31" s="69"/>
      <c r="O31" s="69"/>
      <c r="P31" s="70" t="str">
        <f>AF17</f>
        <v>Raiding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41" t="s">
        <v>11</v>
      </c>
      <c r="AH31" s="70" t="str">
        <f>AF18</f>
        <v>Unterrabnitz</v>
      </c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45"/>
      <c r="AZ31" s="45"/>
      <c r="BA31" s="42" t="s">
        <v>10</v>
      </c>
      <c r="BB31" s="45"/>
      <c r="BC31" s="45"/>
      <c r="BD31" s="53"/>
      <c r="BE31" s="53"/>
      <c r="BF31" s="53"/>
      <c r="BG31" s="53"/>
      <c r="BH31" s="54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N31" s="2">
        <f t="shared" si="0"/>
        <v>0</v>
      </c>
      <c r="CO31" s="2">
        <f t="shared" si="1"/>
        <v>0</v>
      </c>
      <c r="CP31" s="2">
        <f t="shared" si="2"/>
        <v>0</v>
      </c>
      <c r="CQ31" s="2">
        <f t="shared" si="3"/>
        <v>0</v>
      </c>
    </row>
    <row r="32" spans="2:95" ht="18">
      <c r="B32" s="48">
        <v>5</v>
      </c>
      <c r="C32" s="49"/>
      <c r="D32" s="50">
        <v>1</v>
      </c>
      <c r="E32" s="50"/>
      <c r="F32" s="50"/>
      <c r="G32" s="50"/>
      <c r="H32" s="51" t="s">
        <v>12</v>
      </c>
      <c r="I32" s="51"/>
      <c r="J32" s="51"/>
      <c r="K32" s="52">
        <v>0.37222222222222223</v>
      </c>
      <c r="L32" s="52"/>
      <c r="M32" s="52"/>
      <c r="N32" s="52"/>
      <c r="O32" s="52"/>
      <c r="P32" s="71" t="str">
        <f>D19</f>
        <v>Neutal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39" t="s">
        <v>11</v>
      </c>
      <c r="AH32" s="71" t="str">
        <f>D16</f>
        <v>Piringsdorf Rattersdorf</v>
      </c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44"/>
      <c r="AZ32" s="44"/>
      <c r="BA32" s="40" t="s">
        <v>10</v>
      </c>
      <c r="BB32" s="44"/>
      <c r="BC32" s="44"/>
      <c r="BD32" s="63"/>
      <c r="BE32" s="63"/>
      <c r="BF32" s="63"/>
      <c r="BG32" s="63"/>
      <c r="BH32" s="64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N32" s="2">
        <f t="shared" si="0"/>
        <v>0</v>
      </c>
      <c r="CO32" s="2">
        <f t="shared" si="1"/>
        <v>0</v>
      </c>
      <c r="CP32" s="2">
        <f t="shared" si="2"/>
        <v>0</v>
      </c>
      <c r="CQ32" s="2">
        <f t="shared" si="3"/>
        <v>0</v>
      </c>
    </row>
    <row r="33" spans="2:95" ht="18.75" thickBot="1">
      <c r="B33" s="65">
        <v>6</v>
      </c>
      <c r="C33" s="66"/>
      <c r="D33" s="67">
        <v>2</v>
      </c>
      <c r="E33" s="67"/>
      <c r="F33" s="67"/>
      <c r="G33" s="67"/>
      <c r="H33" s="68" t="s">
        <v>35</v>
      </c>
      <c r="I33" s="68"/>
      <c r="J33" s="68"/>
      <c r="K33" s="69">
        <f>IF((BD33=""),K30+CO12,BD33)</f>
        <v>0.3722222222222223</v>
      </c>
      <c r="L33" s="69"/>
      <c r="M33" s="69"/>
      <c r="N33" s="69"/>
      <c r="O33" s="69"/>
      <c r="P33" s="70" t="str">
        <f>D22</f>
        <v>Markt St. Martin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41" t="s">
        <v>11</v>
      </c>
      <c r="AH33" s="70" t="str">
        <f>D23</f>
        <v>Deutschkreutz</v>
      </c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45"/>
      <c r="AZ33" s="45"/>
      <c r="BA33" s="42" t="s">
        <v>10</v>
      </c>
      <c r="BB33" s="45"/>
      <c r="BC33" s="45"/>
      <c r="BD33" s="46"/>
      <c r="BE33" s="46"/>
      <c r="BF33" s="46"/>
      <c r="BG33" s="46"/>
      <c r="BH33" s="47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N33" s="2">
        <f t="shared" si="0"/>
        <v>0</v>
      </c>
      <c r="CO33" s="2">
        <f t="shared" si="1"/>
        <v>0</v>
      </c>
      <c r="CP33" s="2">
        <f t="shared" si="2"/>
        <v>0</v>
      </c>
      <c r="CQ33" s="2">
        <f t="shared" si="3"/>
        <v>0</v>
      </c>
    </row>
    <row r="34" spans="2:95" ht="18">
      <c r="B34" s="48">
        <v>7</v>
      </c>
      <c r="C34" s="49"/>
      <c r="D34" s="50">
        <v>1</v>
      </c>
      <c r="E34" s="50"/>
      <c r="F34" s="50"/>
      <c r="G34" s="50"/>
      <c r="H34" s="51" t="s">
        <v>35</v>
      </c>
      <c r="I34" s="51"/>
      <c r="J34" s="51"/>
      <c r="K34" s="52">
        <v>0.38125000000000003</v>
      </c>
      <c r="L34" s="52"/>
      <c r="M34" s="52"/>
      <c r="N34" s="52"/>
      <c r="O34" s="52"/>
      <c r="P34" s="71" t="str">
        <f>D24</f>
        <v>Ritzing</v>
      </c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39" t="s">
        <v>11</v>
      </c>
      <c r="AH34" s="71" t="str">
        <f>D25</f>
        <v>Kobersdorf</v>
      </c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44"/>
      <c r="AZ34" s="44"/>
      <c r="BA34" s="40" t="s">
        <v>10</v>
      </c>
      <c r="BB34" s="44"/>
      <c r="BC34" s="44"/>
      <c r="BD34" s="63"/>
      <c r="BE34" s="63"/>
      <c r="BF34" s="63"/>
      <c r="BG34" s="63"/>
      <c r="BH34" s="64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N34" s="2">
        <f t="shared" si="0"/>
        <v>0</v>
      </c>
      <c r="CO34" s="2">
        <f t="shared" si="1"/>
        <v>0</v>
      </c>
      <c r="CP34" s="2">
        <f t="shared" si="2"/>
        <v>0</v>
      </c>
      <c r="CQ34" s="2">
        <f t="shared" si="3"/>
        <v>0</v>
      </c>
    </row>
    <row r="35" spans="2:95" ht="18.75" thickBot="1">
      <c r="B35" s="65">
        <v>8</v>
      </c>
      <c r="C35" s="66"/>
      <c r="D35" s="67">
        <v>2</v>
      </c>
      <c r="E35" s="67"/>
      <c r="F35" s="67"/>
      <c r="G35" s="67"/>
      <c r="H35" s="68" t="s">
        <v>37</v>
      </c>
      <c r="I35" s="68"/>
      <c r="J35" s="68"/>
      <c r="K35" s="69">
        <f>IF((BD35=""),K33+CO12,BD35)</f>
        <v>0.3812500000000001</v>
      </c>
      <c r="L35" s="69"/>
      <c r="M35" s="69"/>
      <c r="N35" s="69"/>
      <c r="O35" s="69"/>
      <c r="P35" s="70" t="str">
        <f>AF22</f>
        <v>Lutzmannsburg</v>
      </c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41" t="s">
        <v>11</v>
      </c>
      <c r="AH35" s="70" t="str">
        <f>AF23</f>
        <v>Oberloisdorf</v>
      </c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45"/>
      <c r="AZ35" s="45"/>
      <c r="BA35" s="42" t="s">
        <v>10</v>
      </c>
      <c r="BB35" s="45"/>
      <c r="BC35" s="45"/>
      <c r="BD35" s="46"/>
      <c r="BE35" s="46"/>
      <c r="BF35" s="46"/>
      <c r="BG35" s="46"/>
      <c r="BH35" s="47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N35" s="2">
        <f t="shared" si="0"/>
        <v>0</v>
      </c>
      <c r="CO35" s="2">
        <f t="shared" si="1"/>
        <v>0</v>
      </c>
      <c r="CP35" s="2">
        <f t="shared" si="2"/>
        <v>0</v>
      </c>
      <c r="CQ35" s="2">
        <f t="shared" si="3"/>
        <v>0</v>
      </c>
    </row>
    <row r="36" spans="2:95" ht="18">
      <c r="B36" s="48">
        <v>9</v>
      </c>
      <c r="C36" s="49"/>
      <c r="D36" s="50">
        <v>1</v>
      </c>
      <c r="E36" s="50"/>
      <c r="F36" s="50"/>
      <c r="G36" s="50"/>
      <c r="H36" s="51" t="s">
        <v>37</v>
      </c>
      <c r="I36" s="51"/>
      <c r="J36" s="51"/>
      <c r="K36" s="52">
        <f>IF((BD35=""),K34+CO12,BD35)</f>
        <v>0.39027777777777783</v>
      </c>
      <c r="L36" s="52"/>
      <c r="M36" s="52"/>
      <c r="N36" s="52"/>
      <c r="O36" s="52"/>
      <c r="P36" s="71" t="str">
        <f>AF24</f>
        <v>Neckenmarkt</v>
      </c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39" t="s">
        <v>11</v>
      </c>
      <c r="AH36" s="71" t="str">
        <f>AF25</f>
        <v>Stoob</v>
      </c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44"/>
      <c r="AZ36" s="44"/>
      <c r="BA36" s="40" t="s">
        <v>10</v>
      </c>
      <c r="BB36" s="107"/>
      <c r="BC36" s="44"/>
      <c r="BD36" s="63"/>
      <c r="BE36" s="63"/>
      <c r="BF36" s="63"/>
      <c r="BG36" s="63"/>
      <c r="BH36" s="64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N36" s="2">
        <f t="shared" si="0"/>
        <v>0</v>
      </c>
      <c r="CO36" s="2">
        <f t="shared" si="1"/>
        <v>0</v>
      </c>
      <c r="CP36" s="2">
        <f t="shared" si="2"/>
        <v>0</v>
      </c>
      <c r="CQ36" s="2">
        <f t="shared" si="3"/>
        <v>0</v>
      </c>
    </row>
    <row r="37" spans="2:95" ht="18.75" thickBot="1">
      <c r="B37" s="65">
        <v>10</v>
      </c>
      <c r="C37" s="66"/>
      <c r="D37" s="67">
        <v>2</v>
      </c>
      <c r="E37" s="67"/>
      <c r="F37" s="67"/>
      <c r="G37" s="67"/>
      <c r="H37" s="68" t="s">
        <v>12</v>
      </c>
      <c r="I37" s="68"/>
      <c r="J37" s="68"/>
      <c r="K37" s="69">
        <f>IF((BD37=""),K35+CO12,BD37)</f>
        <v>0.3902777777777779</v>
      </c>
      <c r="L37" s="69"/>
      <c r="M37" s="69"/>
      <c r="N37" s="69"/>
      <c r="O37" s="69"/>
      <c r="P37" s="70" t="str">
        <f>D16</f>
        <v>Piringsdorf Rattersdorf</v>
      </c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41" t="s">
        <v>11</v>
      </c>
      <c r="AH37" s="70" t="str">
        <f>D18</f>
        <v>Mannersdorf</v>
      </c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45"/>
      <c r="AZ37" s="45"/>
      <c r="BA37" s="42" t="s">
        <v>10</v>
      </c>
      <c r="BB37" s="45"/>
      <c r="BC37" s="45"/>
      <c r="BD37" s="46"/>
      <c r="BE37" s="46"/>
      <c r="BF37" s="46"/>
      <c r="BG37" s="46"/>
      <c r="BH37" s="47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N37" s="2">
        <f t="shared" si="0"/>
        <v>0</v>
      </c>
      <c r="CO37" s="2">
        <f t="shared" si="1"/>
        <v>0</v>
      </c>
      <c r="CP37" s="2">
        <f t="shared" si="2"/>
        <v>0</v>
      </c>
      <c r="CQ37" s="2">
        <f t="shared" si="3"/>
        <v>0</v>
      </c>
    </row>
    <row r="38" spans="2:95" ht="18">
      <c r="B38" s="48">
        <v>11</v>
      </c>
      <c r="C38" s="49"/>
      <c r="D38" s="50">
        <v>1</v>
      </c>
      <c r="E38" s="50"/>
      <c r="F38" s="50"/>
      <c r="G38" s="50"/>
      <c r="H38" s="51" t="s">
        <v>12</v>
      </c>
      <c r="I38" s="51"/>
      <c r="J38" s="51"/>
      <c r="K38" s="52">
        <f>IF((BD37=""),K36+CO12,BD37)</f>
        <v>0.39930555555555564</v>
      </c>
      <c r="L38" s="52"/>
      <c r="M38" s="52"/>
      <c r="N38" s="52"/>
      <c r="O38" s="52"/>
      <c r="P38" s="71" t="str">
        <f>D15</f>
        <v>Draßmarkt</v>
      </c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39" t="s">
        <v>11</v>
      </c>
      <c r="AH38" s="71" t="str">
        <f>D17</f>
        <v>Kr. Gersdorf / Frankenau</v>
      </c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44"/>
      <c r="AZ38" s="44"/>
      <c r="BA38" s="40" t="s">
        <v>10</v>
      </c>
      <c r="BB38" s="44"/>
      <c r="BC38" s="44"/>
      <c r="BD38" s="63"/>
      <c r="BE38" s="63"/>
      <c r="BF38" s="63"/>
      <c r="BG38" s="63"/>
      <c r="BH38" s="64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N38" s="2">
        <f t="shared" si="0"/>
        <v>0</v>
      </c>
      <c r="CO38" s="2">
        <f t="shared" si="1"/>
        <v>0</v>
      </c>
      <c r="CP38" s="2">
        <f t="shared" si="2"/>
        <v>0</v>
      </c>
      <c r="CQ38" s="2">
        <f t="shared" si="3"/>
        <v>0</v>
      </c>
    </row>
    <row r="39" spans="2:95" ht="18.75" thickBot="1">
      <c r="B39" s="65">
        <v>12</v>
      </c>
      <c r="C39" s="66"/>
      <c r="D39" s="67">
        <v>2</v>
      </c>
      <c r="E39" s="67"/>
      <c r="F39" s="67"/>
      <c r="G39" s="67"/>
      <c r="H39" s="68" t="s">
        <v>13</v>
      </c>
      <c r="I39" s="68"/>
      <c r="J39" s="68"/>
      <c r="K39" s="69">
        <f>IF((BD39=""),K37+CO12,BD39)</f>
        <v>0.3993055555555557</v>
      </c>
      <c r="L39" s="69"/>
      <c r="M39" s="69"/>
      <c r="N39" s="69"/>
      <c r="O39" s="69"/>
      <c r="P39" s="70" t="str">
        <f>AF16</f>
        <v>Oberpullendorf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41" t="s">
        <v>11</v>
      </c>
      <c r="AH39" s="70" t="str">
        <f>AF18</f>
        <v>Unterrabnitz</v>
      </c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45"/>
      <c r="AZ39" s="45"/>
      <c r="BA39" s="42" t="s">
        <v>10</v>
      </c>
      <c r="BB39" s="45"/>
      <c r="BC39" s="45"/>
      <c r="BD39" s="46"/>
      <c r="BE39" s="46"/>
      <c r="BF39" s="46"/>
      <c r="BG39" s="46"/>
      <c r="BH39" s="47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N39" s="2">
        <f t="shared" si="0"/>
        <v>0</v>
      </c>
      <c r="CO39" s="2">
        <f t="shared" si="1"/>
        <v>0</v>
      </c>
      <c r="CP39" s="2">
        <f t="shared" si="2"/>
        <v>0</v>
      </c>
      <c r="CQ39" s="2">
        <f t="shared" si="3"/>
        <v>0</v>
      </c>
    </row>
    <row r="40" spans="2:95" ht="18">
      <c r="B40" s="48">
        <v>13</v>
      </c>
      <c r="C40" s="49"/>
      <c r="D40" s="50">
        <v>1</v>
      </c>
      <c r="E40" s="50"/>
      <c r="F40" s="50"/>
      <c r="G40" s="50"/>
      <c r="H40" s="51" t="s">
        <v>13</v>
      </c>
      <c r="I40" s="51"/>
      <c r="J40" s="51"/>
      <c r="K40" s="52">
        <f>IF((BD39=""),K38+CO12,BD39)</f>
        <v>0.40833333333333344</v>
      </c>
      <c r="L40" s="52"/>
      <c r="M40" s="52"/>
      <c r="N40" s="52"/>
      <c r="O40" s="52"/>
      <c r="P40" s="71" t="str">
        <f>AF15</f>
        <v>Steinberg-Dörfl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39" t="s">
        <v>11</v>
      </c>
      <c r="AH40" s="71" t="str">
        <f>AF17</f>
        <v>Raiding</v>
      </c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44"/>
      <c r="AZ40" s="44"/>
      <c r="BA40" s="40" t="s">
        <v>10</v>
      </c>
      <c r="BB40" s="44"/>
      <c r="BC40" s="44"/>
      <c r="BD40" s="63"/>
      <c r="BE40" s="63"/>
      <c r="BF40" s="63"/>
      <c r="BG40" s="63"/>
      <c r="BH40" s="64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N40" s="2">
        <f t="shared" si="0"/>
        <v>0</v>
      </c>
      <c r="CO40" s="2">
        <f t="shared" si="1"/>
        <v>0</v>
      </c>
      <c r="CP40" s="2">
        <f t="shared" si="2"/>
        <v>0</v>
      </c>
      <c r="CQ40" s="2">
        <f t="shared" si="3"/>
        <v>0</v>
      </c>
    </row>
    <row r="41" spans="2:95" ht="18.75" thickBot="1">
      <c r="B41" s="65">
        <v>14</v>
      </c>
      <c r="C41" s="66"/>
      <c r="D41" s="67">
        <v>2</v>
      </c>
      <c r="E41" s="67"/>
      <c r="F41" s="67"/>
      <c r="G41" s="67"/>
      <c r="H41" s="68" t="s">
        <v>12</v>
      </c>
      <c r="I41" s="68"/>
      <c r="J41" s="68"/>
      <c r="K41" s="69">
        <v>0.4083333333333334</v>
      </c>
      <c r="L41" s="69"/>
      <c r="M41" s="69"/>
      <c r="N41" s="69"/>
      <c r="O41" s="69"/>
      <c r="P41" s="70" t="str">
        <f>D17</f>
        <v>Kr. Gersdorf / Frankenau</v>
      </c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41" t="s">
        <v>11</v>
      </c>
      <c r="AH41" s="70" t="str">
        <f>D19</f>
        <v>Neutal</v>
      </c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45"/>
      <c r="AZ41" s="45"/>
      <c r="BA41" s="42" t="s">
        <v>10</v>
      </c>
      <c r="BB41" s="45"/>
      <c r="BC41" s="45"/>
      <c r="BD41" s="53"/>
      <c r="BE41" s="53"/>
      <c r="BF41" s="53"/>
      <c r="BG41" s="53"/>
      <c r="BH41" s="54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N41" s="2">
        <f t="shared" si="0"/>
        <v>0</v>
      </c>
      <c r="CO41" s="2">
        <f t="shared" si="1"/>
        <v>0</v>
      </c>
      <c r="CP41" s="2">
        <f t="shared" si="2"/>
        <v>0</v>
      </c>
      <c r="CQ41" s="2">
        <f t="shared" si="3"/>
        <v>0</v>
      </c>
    </row>
    <row r="42" spans="2:95" ht="18">
      <c r="B42" s="48">
        <v>15</v>
      </c>
      <c r="C42" s="49"/>
      <c r="D42" s="50">
        <v>1</v>
      </c>
      <c r="E42" s="50"/>
      <c r="F42" s="50"/>
      <c r="G42" s="50"/>
      <c r="H42" s="51" t="s">
        <v>35</v>
      </c>
      <c r="I42" s="51"/>
      <c r="J42" s="51"/>
      <c r="K42" s="52">
        <v>0.4173611111111111</v>
      </c>
      <c r="L42" s="52"/>
      <c r="M42" s="52"/>
      <c r="N42" s="52"/>
      <c r="O42" s="52"/>
      <c r="P42" s="71" t="str">
        <f>D23</f>
        <v>Deutschkreutz</v>
      </c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39" t="s">
        <v>11</v>
      </c>
      <c r="AH42" s="71" t="str">
        <f>D25</f>
        <v>Kobersdorf</v>
      </c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44"/>
      <c r="AZ42" s="44"/>
      <c r="BA42" s="40" t="s">
        <v>10</v>
      </c>
      <c r="BB42" s="44"/>
      <c r="BC42" s="44"/>
      <c r="BD42" s="88"/>
      <c r="BE42" s="88"/>
      <c r="BF42" s="88"/>
      <c r="BG42" s="88"/>
      <c r="BH42" s="89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N42" s="2">
        <f t="shared" si="0"/>
        <v>0</v>
      </c>
      <c r="CO42" s="2">
        <f t="shared" si="1"/>
        <v>0</v>
      </c>
      <c r="CP42" s="2">
        <f t="shared" si="2"/>
        <v>0</v>
      </c>
      <c r="CQ42" s="2">
        <f t="shared" si="3"/>
        <v>0</v>
      </c>
    </row>
    <row r="43" spans="2:95" ht="18.75" thickBot="1">
      <c r="B43" s="65">
        <v>16</v>
      </c>
      <c r="C43" s="66"/>
      <c r="D43" s="67">
        <v>2</v>
      </c>
      <c r="E43" s="67"/>
      <c r="F43" s="67"/>
      <c r="G43" s="67"/>
      <c r="H43" s="68" t="s">
        <v>35</v>
      </c>
      <c r="I43" s="68"/>
      <c r="J43" s="68"/>
      <c r="K43" s="69">
        <f>IF((BD42=""),K40+CO12,BD42)</f>
        <v>0.41736111111111124</v>
      </c>
      <c r="L43" s="69"/>
      <c r="M43" s="69"/>
      <c r="N43" s="69"/>
      <c r="O43" s="69"/>
      <c r="P43" s="70" t="str">
        <f>D22</f>
        <v>Markt St. Martin</v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41" t="s">
        <v>11</v>
      </c>
      <c r="AH43" s="70" t="str">
        <f>D24</f>
        <v>Ritzing</v>
      </c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45"/>
      <c r="AZ43" s="45"/>
      <c r="BA43" s="42" t="s">
        <v>10</v>
      </c>
      <c r="BB43" s="72"/>
      <c r="BC43" s="45"/>
      <c r="BD43" s="53"/>
      <c r="BE43" s="53"/>
      <c r="BF43" s="53"/>
      <c r="BG43" s="53"/>
      <c r="BH43" s="54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N43" s="2">
        <f t="shared" si="0"/>
        <v>0</v>
      </c>
      <c r="CO43" s="2">
        <f t="shared" si="1"/>
        <v>0</v>
      </c>
      <c r="CP43" s="2">
        <f t="shared" si="2"/>
        <v>0</v>
      </c>
      <c r="CQ43" s="2">
        <f t="shared" si="3"/>
        <v>0</v>
      </c>
    </row>
    <row r="44" spans="2:95" ht="18">
      <c r="B44" s="48">
        <v>17</v>
      </c>
      <c r="C44" s="49"/>
      <c r="D44" s="50">
        <v>1</v>
      </c>
      <c r="E44" s="50"/>
      <c r="F44" s="50"/>
      <c r="G44" s="50"/>
      <c r="H44" s="51" t="s">
        <v>37</v>
      </c>
      <c r="I44" s="51"/>
      <c r="J44" s="51"/>
      <c r="K44" s="52">
        <f>IF((BD44=""),K42+CO12,BD44)</f>
        <v>0.42638888888888893</v>
      </c>
      <c r="L44" s="52"/>
      <c r="M44" s="52"/>
      <c r="N44" s="52"/>
      <c r="O44" s="52"/>
      <c r="P44" s="71" t="str">
        <f>AF23</f>
        <v>Oberloisdorf</v>
      </c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39" t="s">
        <v>11</v>
      </c>
      <c r="AH44" s="71" t="str">
        <f>AF25</f>
        <v>Stoob</v>
      </c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44"/>
      <c r="AZ44" s="44"/>
      <c r="BA44" s="40" t="s">
        <v>10</v>
      </c>
      <c r="BB44" s="44"/>
      <c r="BC44" s="44"/>
      <c r="BD44" s="88"/>
      <c r="BE44" s="88"/>
      <c r="BF44" s="88"/>
      <c r="BG44" s="88"/>
      <c r="BH44" s="89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N44" s="2">
        <f t="shared" si="0"/>
        <v>0</v>
      </c>
      <c r="CO44" s="2">
        <f t="shared" si="1"/>
        <v>0</v>
      </c>
      <c r="CP44" s="2">
        <f t="shared" si="2"/>
        <v>0</v>
      </c>
      <c r="CQ44" s="2">
        <f t="shared" si="3"/>
        <v>0</v>
      </c>
    </row>
    <row r="45" spans="2:95" ht="18.75" thickBot="1">
      <c r="B45" s="65">
        <v>18</v>
      </c>
      <c r="C45" s="66"/>
      <c r="D45" s="67">
        <v>2</v>
      </c>
      <c r="E45" s="67"/>
      <c r="F45" s="67"/>
      <c r="G45" s="67"/>
      <c r="H45" s="68" t="s">
        <v>37</v>
      </c>
      <c r="I45" s="68"/>
      <c r="J45" s="68"/>
      <c r="K45" s="69">
        <f>IF((BD44=""),K43+CO12,BD44)</f>
        <v>0.42638888888888904</v>
      </c>
      <c r="L45" s="69"/>
      <c r="M45" s="69"/>
      <c r="N45" s="69"/>
      <c r="O45" s="69"/>
      <c r="P45" s="70" t="str">
        <f>AF22</f>
        <v>Lutzmannsburg</v>
      </c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41" t="s">
        <v>11</v>
      </c>
      <c r="AH45" s="70" t="str">
        <f>AF24</f>
        <v>Neckenmarkt</v>
      </c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45"/>
      <c r="AZ45" s="45"/>
      <c r="BA45" s="42" t="s">
        <v>10</v>
      </c>
      <c r="BB45" s="45"/>
      <c r="BC45" s="45"/>
      <c r="BD45" s="53"/>
      <c r="BE45" s="53"/>
      <c r="BF45" s="53"/>
      <c r="BG45" s="53"/>
      <c r="BH45" s="54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N45" s="2">
        <f t="shared" si="0"/>
        <v>0</v>
      </c>
      <c r="CO45" s="2">
        <f t="shared" si="1"/>
        <v>0</v>
      </c>
      <c r="CP45" s="2">
        <f t="shared" si="2"/>
        <v>0</v>
      </c>
      <c r="CQ45" s="2">
        <f t="shared" si="3"/>
        <v>0</v>
      </c>
    </row>
    <row r="46" spans="2:95" ht="18">
      <c r="B46" s="48">
        <v>19</v>
      </c>
      <c r="C46" s="49"/>
      <c r="D46" s="50">
        <v>1</v>
      </c>
      <c r="E46" s="50"/>
      <c r="F46" s="50"/>
      <c r="G46" s="50"/>
      <c r="H46" s="51" t="s">
        <v>12</v>
      </c>
      <c r="I46" s="51"/>
      <c r="J46" s="51"/>
      <c r="K46" s="52">
        <f>IF((BD46=""),K44+CO12,BD46)</f>
        <v>0.43541666666666673</v>
      </c>
      <c r="L46" s="52"/>
      <c r="M46" s="52"/>
      <c r="N46" s="52"/>
      <c r="O46" s="52"/>
      <c r="P46" s="71" t="str">
        <f>D18</f>
        <v>Mannersdorf</v>
      </c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39" t="s">
        <v>11</v>
      </c>
      <c r="AH46" s="71" t="str">
        <f>D15</f>
        <v>Draßmarkt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44"/>
      <c r="AZ46" s="44"/>
      <c r="BA46" s="40" t="s">
        <v>10</v>
      </c>
      <c r="BB46" s="44"/>
      <c r="BC46" s="44"/>
      <c r="BD46" s="88"/>
      <c r="BE46" s="88"/>
      <c r="BF46" s="88"/>
      <c r="BG46" s="88"/>
      <c r="BH46" s="89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N46" s="2">
        <f t="shared" si="0"/>
        <v>0</v>
      </c>
      <c r="CO46" s="2">
        <f t="shared" si="1"/>
        <v>0</v>
      </c>
      <c r="CP46" s="2">
        <f t="shared" si="2"/>
        <v>0</v>
      </c>
      <c r="CQ46" s="2">
        <f t="shared" si="3"/>
        <v>0</v>
      </c>
    </row>
    <row r="47" spans="2:95" ht="18.75" thickBot="1">
      <c r="B47" s="65">
        <v>20</v>
      </c>
      <c r="C47" s="66"/>
      <c r="D47" s="67">
        <v>2</v>
      </c>
      <c r="E47" s="67"/>
      <c r="F47" s="67"/>
      <c r="G47" s="67"/>
      <c r="H47" s="68" t="s">
        <v>12</v>
      </c>
      <c r="I47" s="68"/>
      <c r="J47" s="68"/>
      <c r="K47" s="69">
        <f>IF((BD46=""),K45+CO12,BD46)</f>
        <v>0.43541666666666684</v>
      </c>
      <c r="L47" s="69"/>
      <c r="M47" s="69"/>
      <c r="N47" s="69"/>
      <c r="O47" s="69"/>
      <c r="P47" s="70" t="str">
        <f>D16</f>
        <v>Piringsdorf Rattersdorf</v>
      </c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41" t="s">
        <v>11</v>
      </c>
      <c r="AH47" s="70" t="str">
        <f>D17</f>
        <v>Kr. Gersdorf / Frankenau</v>
      </c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45"/>
      <c r="AZ47" s="45"/>
      <c r="BA47" s="42" t="s">
        <v>10</v>
      </c>
      <c r="BB47" s="72"/>
      <c r="BC47" s="45"/>
      <c r="BD47" s="53"/>
      <c r="BE47" s="53"/>
      <c r="BF47" s="53"/>
      <c r="BG47" s="53"/>
      <c r="BH47" s="54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N47" s="2">
        <f t="shared" si="0"/>
        <v>0</v>
      </c>
      <c r="CO47" s="2">
        <f t="shared" si="1"/>
        <v>0</v>
      </c>
      <c r="CP47" s="2">
        <f t="shared" si="2"/>
        <v>0</v>
      </c>
      <c r="CQ47" s="2">
        <f t="shared" si="3"/>
        <v>0</v>
      </c>
    </row>
    <row r="48" spans="2:95" ht="18">
      <c r="B48" s="48">
        <v>21</v>
      </c>
      <c r="C48" s="49"/>
      <c r="D48" s="50">
        <v>1</v>
      </c>
      <c r="E48" s="50"/>
      <c r="F48" s="50"/>
      <c r="G48" s="50"/>
      <c r="H48" s="51" t="s">
        <v>13</v>
      </c>
      <c r="I48" s="51"/>
      <c r="J48" s="51"/>
      <c r="K48" s="52">
        <f>IF((BD48=""),K46+CO12,BD48)</f>
        <v>0.44444444444444453</v>
      </c>
      <c r="L48" s="52"/>
      <c r="M48" s="52"/>
      <c r="N48" s="52"/>
      <c r="O48" s="52"/>
      <c r="P48" s="71" t="str">
        <f>AF18</f>
        <v>Unterrabnitz</v>
      </c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39" t="s">
        <v>11</v>
      </c>
      <c r="AH48" s="71" t="str">
        <f>AF15</f>
        <v>Steinberg-Dörfl</v>
      </c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44"/>
      <c r="AZ48" s="44"/>
      <c r="BA48" s="40" t="s">
        <v>10</v>
      </c>
      <c r="BB48" s="44"/>
      <c r="BC48" s="44"/>
      <c r="BD48" s="88"/>
      <c r="BE48" s="88"/>
      <c r="BF48" s="88"/>
      <c r="BG48" s="88"/>
      <c r="BH48" s="89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N48" s="2">
        <f t="shared" si="0"/>
        <v>0</v>
      </c>
      <c r="CO48" s="2">
        <f t="shared" si="1"/>
        <v>0</v>
      </c>
      <c r="CP48" s="2">
        <f t="shared" si="2"/>
        <v>0</v>
      </c>
      <c r="CQ48" s="2">
        <f t="shared" si="3"/>
        <v>0</v>
      </c>
    </row>
    <row r="49" spans="2:95" ht="18.75" thickBot="1">
      <c r="B49" s="65">
        <v>22</v>
      </c>
      <c r="C49" s="66"/>
      <c r="D49" s="67">
        <v>2</v>
      </c>
      <c r="E49" s="67"/>
      <c r="F49" s="67"/>
      <c r="G49" s="67"/>
      <c r="H49" s="68" t="s">
        <v>13</v>
      </c>
      <c r="I49" s="68"/>
      <c r="J49" s="68"/>
      <c r="K49" s="69">
        <f>IF((BD48=""),K47+CO12,BD48)</f>
        <v>0.44444444444444464</v>
      </c>
      <c r="L49" s="69"/>
      <c r="M49" s="69"/>
      <c r="N49" s="69"/>
      <c r="O49" s="69"/>
      <c r="P49" s="70" t="str">
        <f>AF16</f>
        <v>Oberpullendorf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41" t="s">
        <v>11</v>
      </c>
      <c r="AH49" s="70" t="str">
        <f>AF17</f>
        <v>Raiding</v>
      </c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45"/>
      <c r="AZ49" s="45"/>
      <c r="BA49" s="42" t="s">
        <v>10</v>
      </c>
      <c r="BB49" s="45"/>
      <c r="BC49" s="45"/>
      <c r="BD49" s="53"/>
      <c r="BE49" s="53"/>
      <c r="BF49" s="53"/>
      <c r="BG49" s="53"/>
      <c r="BH49" s="54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N49" s="2">
        <f t="shared" si="0"/>
        <v>0</v>
      </c>
      <c r="CO49" s="2">
        <f t="shared" si="1"/>
        <v>0</v>
      </c>
      <c r="CP49" s="2">
        <f t="shared" si="2"/>
        <v>0</v>
      </c>
      <c r="CQ49" s="2">
        <f t="shared" si="3"/>
        <v>0</v>
      </c>
    </row>
    <row r="50" spans="2:95" ht="18">
      <c r="B50" s="48">
        <v>23</v>
      </c>
      <c r="C50" s="49"/>
      <c r="D50" s="50">
        <v>1</v>
      </c>
      <c r="E50" s="50"/>
      <c r="F50" s="50"/>
      <c r="G50" s="50"/>
      <c r="H50" s="51" t="s">
        <v>12</v>
      </c>
      <c r="I50" s="51"/>
      <c r="J50" s="51"/>
      <c r="K50" s="52">
        <v>0.4534722222222222</v>
      </c>
      <c r="L50" s="52"/>
      <c r="M50" s="52"/>
      <c r="N50" s="52"/>
      <c r="O50" s="52"/>
      <c r="P50" s="71" t="str">
        <f>D18</f>
        <v>Mannersdorf</v>
      </c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39" t="s">
        <v>11</v>
      </c>
      <c r="AH50" s="71" t="str">
        <f>D19</f>
        <v>Neutal</v>
      </c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44"/>
      <c r="AZ50" s="44"/>
      <c r="BA50" s="40" t="s">
        <v>10</v>
      </c>
      <c r="BB50" s="44"/>
      <c r="BC50" s="44"/>
      <c r="BD50" s="63"/>
      <c r="BE50" s="63"/>
      <c r="BF50" s="63"/>
      <c r="BG50" s="63"/>
      <c r="BH50" s="64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N50" s="2">
        <f t="shared" si="0"/>
        <v>0</v>
      </c>
      <c r="CO50" s="2">
        <f t="shared" si="1"/>
        <v>0</v>
      </c>
      <c r="CP50" s="2">
        <f t="shared" si="2"/>
        <v>0</v>
      </c>
      <c r="CQ50" s="2">
        <f t="shared" si="3"/>
        <v>0</v>
      </c>
    </row>
    <row r="51" spans="2:95" ht="18.75" thickBot="1">
      <c r="B51" s="65">
        <v>24</v>
      </c>
      <c r="C51" s="66"/>
      <c r="D51" s="67">
        <v>2</v>
      </c>
      <c r="E51" s="67"/>
      <c r="F51" s="67"/>
      <c r="G51" s="67"/>
      <c r="H51" s="68" t="s">
        <v>35</v>
      </c>
      <c r="I51" s="68"/>
      <c r="J51" s="68"/>
      <c r="K51" s="69">
        <f>IF((BD51=""),K48+CO12,BD51)</f>
        <v>0.45347222222222233</v>
      </c>
      <c r="L51" s="69"/>
      <c r="M51" s="69"/>
      <c r="N51" s="69"/>
      <c r="O51" s="69"/>
      <c r="P51" s="70" t="str">
        <f>D25</f>
        <v>Kobersdorf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41" t="s">
        <v>11</v>
      </c>
      <c r="AH51" s="70" t="str">
        <f>D22</f>
        <v>Markt St. Martin</v>
      </c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45"/>
      <c r="AZ51" s="45"/>
      <c r="BA51" s="42" t="s">
        <v>10</v>
      </c>
      <c r="BB51" s="45"/>
      <c r="BC51" s="45"/>
      <c r="BD51" s="46"/>
      <c r="BE51" s="46"/>
      <c r="BF51" s="46"/>
      <c r="BG51" s="46"/>
      <c r="BH51" s="47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N51" s="2">
        <f t="shared" si="0"/>
        <v>0</v>
      </c>
      <c r="CO51" s="2">
        <f t="shared" si="1"/>
        <v>0</v>
      </c>
      <c r="CP51" s="2">
        <f t="shared" si="2"/>
        <v>0</v>
      </c>
      <c r="CQ51" s="2">
        <f t="shared" si="3"/>
        <v>0</v>
      </c>
    </row>
    <row r="52" spans="2:95" ht="18">
      <c r="B52" s="48">
        <v>25</v>
      </c>
      <c r="C52" s="49"/>
      <c r="D52" s="50">
        <v>1</v>
      </c>
      <c r="E52" s="50"/>
      <c r="F52" s="50"/>
      <c r="G52" s="50"/>
      <c r="H52" s="51" t="s">
        <v>35</v>
      </c>
      <c r="I52" s="51"/>
      <c r="J52" s="51"/>
      <c r="K52" s="52">
        <v>0.46249999999999997</v>
      </c>
      <c r="L52" s="52"/>
      <c r="M52" s="52"/>
      <c r="N52" s="52"/>
      <c r="O52" s="52"/>
      <c r="P52" s="71" t="str">
        <f>D23</f>
        <v>Deutschkreutz</v>
      </c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39" t="s">
        <v>11</v>
      </c>
      <c r="AH52" s="71" t="str">
        <f>D24</f>
        <v>Ritzing</v>
      </c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44"/>
      <c r="AZ52" s="44"/>
      <c r="BA52" s="40" t="s">
        <v>10</v>
      </c>
      <c r="BB52" s="44"/>
      <c r="BC52" s="44"/>
      <c r="BD52" s="63"/>
      <c r="BE52" s="63"/>
      <c r="BF52" s="63"/>
      <c r="BG52" s="63"/>
      <c r="BH52" s="64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N52" s="2">
        <f t="shared" si="0"/>
        <v>0</v>
      </c>
      <c r="CO52" s="2">
        <f t="shared" si="1"/>
        <v>0</v>
      </c>
      <c r="CP52" s="2">
        <f t="shared" si="2"/>
        <v>0</v>
      </c>
      <c r="CQ52" s="2">
        <f t="shared" si="3"/>
        <v>0</v>
      </c>
    </row>
    <row r="53" spans="2:95" ht="18.75" thickBot="1">
      <c r="B53" s="65">
        <v>26</v>
      </c>
      <c r="C53" s="66"/>
      <c r="D53" s="67">
        <v>2</v>
      </c>
      <c r="E53" s="67"/>
      <c r="F53" s="67"/>
      <c r="G53" s="67"/>
      <c r="H53" s="68" t="s">
        <v>37</v>
      </c>
      <c r="I53" s="68"/>
      <c r="J53" s="68"/>
      <c r="K53" s="69">
        <f>IF((BD53=""),K51+CO12,BD53)</f>
        <v>0.46250000000000013</v>
      </c>
      <c r="L53" s="69"/>
      <c r="M53" s="69"/>
      <c r="N53" s="69"/>
      <c r="O53" s="69"/>
      <c r="P53" s="70" t="str">
        <f>AF25</f>
        <v>Stoob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41" t="s">
        <v>11</v>
      </c>
      <c r="AH53" s="70" t="str">
        <f>AF22</f>
        <v>Lutzmannsburg</v>
      </c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45"/>
      <c r="AZ53" s="45"/>
      <c r="BA53" s="42" t="s">
        <v>10</v>
      </c>
      <c r="BB53" s="72"/>
      <c r="BC53" s="45"/>
      <c r="BD53" s="46"/>
      <c r="BE53" s="46"/>
      <c r="BF53" s="46"/>
      <c r="BG53" s="46"/>
      <c r="BH53" s="47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N53" s="2">
        <f t="shared" si="0"/>
        <v>0</v>
      </c>
      <c r="CO53" s="2">
        <f t="shared" si="1"/>
        <v>0</v>
      </c>
      <c r="CP53" s="2">
        <f t="shared" si="2"/>
        <v>0</v>
      </c>
      <c r="CQ53" s="2">
        <f t="shared" si="3"/>
        <v>0</v>
      </c>
    </row>
    <row r="54" spans="2:95" ht="18">
      <c r="B54" s="48">
        <v>27</v>
      </c>
      <c r="C54" s="49"/>
      <c r="D54" s="50">
        <v>1</v>
      </c>
      <c r="E54" s="50"/>
      <c r="F54" s="50"/>
      <c r="G54" s="50"/>
      <c r="H54" s="51" t="s">
        <v>37</v>
      </c>
      <c r="I54" s="51"/>
      <c r="J54" s="51"/>
      <c r="K54" s="52">
        <f>IF((BD53=""),K52+CO12,BD53)</f>
        <v>0.47152777777777777</v>
      </c>
      <c r="L54" s="52"/>
      <c r="M54" s="52"/>
      <c r="N54" s="52"/>
      <c r="O54" s="52"/>
      <c r="P54" s="71" t="str">
        <f>AF23</f>
        <v>Oberloisdorf</v>
      </c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39" t="s">
        <v>11</v>
      </c>
      <c r="AH54" s="71" t="str">
        <f>AF24</f>
        <v>Neckenmarkt</v>
      </c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44"/>
      <c r="AZ54" s="44"/>
      <c r="BA54" s="40" t="s">
        <v>10</v>
      </c>
      <c r="BB54" s="44"/>
      <c r="BC54" s="44"/>
      <c r="BD54" s="63"/>
      <c r="BE54" s="63"/>
      <c r="BF54" s="63"/>
      <c r="BG54" s="63"/>
      <c r="BH54" s="64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N54" s="2">
        <f t="shared" si="0"/>
        <v>0</v>
      </c>
      <c r="CO54" s="2">
        <f t="shared" si="1"/>
        <v>0</v>
      </c>
      <c r="CP54" s="2">
        <f t="shared" si="2"/>
        <v>0</v>
      </c>
      <c r="CQ54" s="2">
        <f t="shared" si="3"/>
        <v>0</v>
      </c>
    </row>
    <row r="55" spans="2:95" ht="18.75" thickBot="1">
      <c r="B55" s="65">
        <v>28</v>
      </c>
      <c r="C55" s="66"/>
      <c r="D55" s="67">
        <v>2</v>
      </c>
      <c r="E55" s="67"/>
      <c r="F55" s="67"/>
      <c r="G55" s="67"/>
      <c r="H55" s="68" t="s">
        <v>12</v>
      </c>
      <c r="I55" s="68"/>
      <c r="J55" s="68"/>
      <c r="K55" s="69">
        <v>0.47152777777777777</v>
      </c>
      <c r="L55" s="69"/>
      <c r="M55" s="69"/>
      <c r="N55" s="69"/>
      <c r="O55" s="69"/>
      <c r="P55" s="70" t="str">
        <f>D19</f>
        <v>Neutal</v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41" t="s">
        <v>11</v>
      </c>
      <c r="AH55" s="70" t="str">
        <f>D15</f>
        <v>Draßmarkt</v>
      </c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45"/>
      <c r="AZ55" s="45"/>
      <c r="BA55" s="42" t="s">
        <v>10</v>
      </c>
      <c r="BB55" s="45"/>
      <c r="BC55" s="45"/>
      <c r="BD55" s="53"/>
      <c r="BE55" s="53"/>
      <c r="BF55" s="53"/>
      <c r="BG55" s="53"/>
      <c r="BH55" s="54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N55" s="2">
        <f t="shared" si="0"/>
        <v>0</v>
      </c>
      <c r="CO55" s="2">
        <f t="shared" si="1"/>
        <v>0</v>
      </c>
      <c r="CP55" s="2">
        <f t="shared" si="2"/>
        <v>0</v>
      </c>
      <c r="CQ55" s="2">
        <f t="shared" si="3"/>
        <v>0</v>
      </c>
    </row>
    <row r="56" ht="18.75" thickBot="1"/>
    <row r="57" spans="2:96" ht="18.75" thickBot="1">
      <c r="B57" s="81" t="s">
        <v>1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1" t="s">
        <v>19</v>
      </c>
      <c r="V57" s="79"/>
      <c r="W57" s="80"/>
      <c r="X57" s="81" t="s">
        <v>20</v>
      </c>
      <c r="Y57" s="79"/>
      <c r="Z57" s="80"/>
      <c r="AA57" s="81" t="s">
        <v>21</v>
      </c>
      <c r="AB57" s="79"/>
      <c r="AC57" s="79"/>
      <c r="AD57" s="79"/>
      <c r="AE57" s="80"/>
      <c r="AF57" s="79" t="s">
        <v>22</v>
      </c>
      <c r="AG57" s="79"/>
      <c r="AH57" s="80"/>
      <c r="CN57" s="2" t="s">
        <v>29</v>
      </c>
      <c r="CO57" s="2" t="s">
        <v>30</v>
      </c>
      <c r="CP57" s="2" t="s">
        <v>31</v>
      </c>
      <c r="CQ57" s="2" t="s">
        <v>18</v>
      </c>
      <c r="CR57" s="2" t="s">
        <v>15</v>
      </c>
    </row>
    <row r="58" spans="2:103" ht="18">
      <c r="B58" s="82" t="s">
        <v>3</v>
      </c>
      <c r="C58" s="83"/>
      <c r="D58" s="91" t="str">
        <f>$CT$58</f>
        <v>Draßmarkt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132"/>
      <c r="U58" s="85">
        <f>IF($CU$58=0,"",$CU$58)</f>
      </c>
      <c r="V58" s="86"/>
      <c r="W58" s="87"/>
      <c r="X58" s="82">
        <f>IF($CU$58=0,"",$CV$58)</f>
      </c>
      <c r="Y58" s="83"/>
      <c r="Z58" s="84"/>
      <c r="AA58" s="82">
        <f>IF($CU$58=0,"",$CW$58)</f>
      </c>
      <c r="AB58" s="83"/>
      <c r="AC58" s="9" t="s">
        <v>10</v>
      </c>
      <c r="AD58" s="83">
        <f>IF($CU$58=0,"",$CX$58)</f>
      </c>
      <c r="AE58" s="84"/>
      <c r="AF58" s="82">
        <f>IF($CU$58=0,"",$CY$58)</f>
      </c>
      <c r="AG58" s="83"/>
      <c r="AH58" s="84"/>
      <c r="CN58" s="2">
        <f>CO28+CO38+CP46+CP55</f>
        <v>0</v>
      </c>
      <c r="CO58" s="2">
        <f>AY28+AY38+BB46+BB55</f>
        <v>0</v>
      </c>
      <c r="CP58" s="2">
        <f>BB28+BB38+AY46+AY55</f>
        <v>0</v>
      </c>
      <c r="CQ58" s="2">
        <f>CQ28+CQ38+CQ46+CQ55</f>
        <v>0</v>
      </c>
      <c r="CR58" s="2">
        <f>CO58-CP58</f>
        <v>0</v>
      </c>
      <c r="CT58" s="2" t="str">
        <f>$D$15</f>
        <v>Draßmarkt</v>
      </c>
      <c r="CU58" s="2">
        <f>$CQ$58</f>
        <v>0</v>
      </c>
      <c r="CV58" s="2">
        <f>$CN$58</f>
        <v>0</v>
      </c>
      <c r="CW58" s="2">
        <f>$CO$58</f>
        <v>0</v>
      </c>
      <c r="CX58" s="2">
        <f>$CP$58</f>
        <v>0</v>
      </c>
      <c r="CY58" s="2">
        <f>$CR$58</f>
        <v>0</v>
      </c>
    </row>
    <row r="59" spans="2:103" ht="18">
      <c r="B59" s="98" t="s">
        <v>4</v>
      </c>
      <c r="C59" s="99"/>
      <c r="D59" s="100" t="str">
        <f>$CT$59</f>
        <v>Piringsdorf Rattersdorf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33"/>
      <c r="U59" s="98">
        <f>IF($CU$59=0,"",$CU$59)</f>
      </c>
      <c r="V59" s="99"/>
      <c r="W59" s="106"/>
      <c r="X59" s="98">
        <f>IF($CU$59=0,"",$CV$59)</f>
      </c>
      <c r="Y59" s="99"/>
      <c r="Z59" s="106"/>
      <c r="AA59" s="98">
        <f>IF($CU$59=0,"",$CW$59)</f>
      </c>
      <c r="AB59" s="99"/>
      <c r="AC59" s="10" t="s">
        <v>10</v>
      </c>
      <c r="AD59" s="99">
        <f>IF($CU$59=0,"",$CX$59)</f>
      </c>
      <c r="AE59" s="106"/>
      <c r="AF59" s="98">
        <f>IF($CU$59=0,"",$CY$59)</f>
      </c>
      <c r="AG59" s="99"/>
      <c r="AH59" s="106"/>
      <c r="CN59" s="2">
        <f>CP28+CO37+CO47+CP32</f>
        <v>0</v>
      </c>
      <c r="CO59" s="2">
        <f>BB28+AY37+AY47+BB32</f>
        <v>0</v>
      </c>
      <c r="CP59" s="2">
        <f>AY28+BB37+BB47+AY32</f>
        <v>0</v>
      </c>
      <c r="CQ59" s="2">
        <f>CQ28+CQ37+CQ47+CQ32</f>
        <v>0</v>
      </c>
      <c r="CR59" s="2">
        <f>CO59-CP59</f>
        <v>0</v>
      </c>
      <c r="CT59" s="2" t="str">
        <f>$D$16</f>
        <v>Piringsdorf Rattersdorf</v>
      </c>
      <c r="CU59" s="2">
        <f>$CQ$59</f>
        <v>0</v>
      </c>
      <c r="CV59" s="2">
        <f>$CN$59</f>
        <v>0</v>
      </c>
      <c r="CW59" s="2">
        <f>$CO$59</f>
        <v>0</v>
      </c>
      <c r="CX59" s="2">
        <f>$CP$59</f>
        <v>0</v>
      </c>
      <c r="CY59" s="2">
        <f>$CR$59</f>
        <v>0</v>
      </c>
    </row>
    <row r="60" spans="2:103" ht="18">
      <c r="B60" s="98" t="s">
        <v>5</v>
      </c>
      <c r="C60" s="99"/>
      <c r="D60" s="100" t="str">
        <f>$CT$60</f>
        <v>Kr. Gersdorf / Frankenau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33"/>
      <c r="U60" s="98">
        <f>IF($CU$60=0,"",$CU$60)</f>
      </c>
      <c r="V60" s="99"/>
      <c r="W60" s="106"/>
      <c r="X60" s="98">
        <f>IF($CU$60=0,"",$CV$60)</f>
      </c>
      <c r="Y60" s="99"/>
      <c r="Z60" s="106"/>
      <c r="AA60" s="98">
        <f>IF($CU$60=0,"",$CW$60)</f>
      </c>
      <c r="AB60" s="99"/>
      <c r="AC60" s="10" t="s">
        <v>10</v>
      </c>
      <c r="AD60" s="99">
        <f>IF($CU$60=0,"",$CX$60)</f>
      </c>
      <c r="AE60" s="106"/>
      <c r="AF60" s="98">
        <f>IF($CU$60=0,"",$CY$60)</f>
      </c>
      <c r="AG60" s="99"/>
      <c r="AH60" s="106"/>
      <c r="CN60" s="2">
        <f>CO29+CP38+CP47+CO41</f>
        <v>0</v>
      </c>
      <c r="CO60" s="2">
        <f>AY29+BB38+BB47+AY41</f>
        <v>0</v>
      </c>
      <c r="CP60" s="2">
        <f>BB29+AY38+AY47+BB41</f>
        <v>0</v>
      </c>
      <c r="CQ60" s="2">
        <f>CQ29+CQ38+CQ47+CQ41</f>
        <v>0</v>
      </c>
      <c r="CR60" s="2">
        <f>CO60-CP60</f>
        <v>0</v>
      </c>
      <c r="CT60" s="2" t="str">
        <f>$D$17</f>
        <v>Kr. Gersdorf / Frankenau</v>
      </c>
      <c r="CU60" s="2">
        <f>$CQ$60</f>
        <v>0</v>
      </c>
      <c r="CV60" s="2">
        <f>$CN$60</f>
        <v>0</v>
      </c>
      <c r="CW60" s="2">
        <f>$CO$60</f>
        <v>0</v>
      </c>
      <c r="CX60" s="2">
        <f>$CP$60</f>
        <v>0</v>
      </c>
      <c r="CY60" s="2">
        <f>$CR$60</f>
        <v>0</v>
      </c>
    </row>
    <row r="61" spans="2:103" ht="18">
      <c r="B61" s="98">
        <v>4</v>
      </c>
      <c r="C61" s="99"/>
      <c r="D61" s="100" t="str">
        <f>CT61</f>
        <v>Mannersdorf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33"/>
      <c r="U61" s="98">
        <f>IF($CU$61=0,"",$CU$61)</f>
      </c>
      <c r="V61" s="99"/>
      <c r="W61" s="106"/>
      <c r="X61" s="98">
        <f>IF($CU$61=0,"",$CV$61)</f>
      </c>
      <c r="Y61" s="99"/>
      <c r="Z61" s="106"/>
      <c r="AA61" s="98">
        <f>IF($CU$61=0,"",$CW$61)</f>
      </c>
      <c r="AB61" s="99"/>
      <c r="AC61" s="10" t="s">
        <v>10</v>
      </c>
      <c r="AD61" s="99">
        <f>IF($CU$61=0,"",$CX$61)</f>
      </c>
      <c r="AE61" s="106"/>
      <c r="AF61" s="98">
        <f>IF($CU$61=0,"",$CY$61)</f>
      </c>
      <c r="AG61" s="99"/>
      <c r="AH61" s="106"/>
      <c r="CN61" s="2">
        <f>CP29+CP37+CO46+CO50</f>
        <v>0</v>
      </c>
      <c r="CO61" s="2">
        <f>BB29+BB37+AY46+AY50</f>
        <v>0</v>
      </c>
      <c r="CP61" s="2">
        <f>AY29+AY37+BB46+BB50</f>
        <v>0</v>
      </c>
      <c r="CQ61" s="2">
        <f>CQ28+CQ38+CQ46+CQ50</f>
        <v>0</v>
      </c>
      <c r="CR61" s="2">
        <f>CO61-CP61</f>
        <v>0</v>
      </c>
      <c r="CT61" s="2" t="str">
        <f>$D$18</f>
        <v>Mannersdorf</v>
      </c>
      <c r="CU61" s="2">
        <f>$CQ$61</f>
        <v>0</v>
      </c>
      <c r="CV61" s="2">
        <f>$CN$61</f>
        <v>0</v>
      </c>
      <c r="CW61" s="2">
        <f>$CO$61</f>
        <v>0</v>
      </c>
      <c r="CX61" s="2">
        <f>$CP$61</f>
        <v>0</v>
      </c>
      <c r="CY61" s="2">
        <f>$CR$61</f>
        <v>0</v>
      </c>
    </row>
    <row r="62" spans="2:103" ht="18.75" thickBot="1">
      <c r="B62" s="55">
        <v>5</v>
      </c>
      <c r="C62" s="56"/>
      <c r="D62" s="57" t="str">
        <f>CT62</f>
        <v>Neutal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9"/>
      <c r="U62" s="60">
        <f>IF($CU$62=0,"",$CU$62)</f>
      </c>
      <c r="V62" s="61"/>
      <c r="W62" s="62"/>
      <c r="X62" s="60">
        <f>IF($CU$62=0,"",$CV$62)</f>
      </c>
      <c r="Y62" s="61"/>
      <c r="Z62" s="62"/>
      <c r="AA62" s="60">
        <f>IF($CU$62=0,"",$CW$62)</f>
      </c>
      <c r="AB62" s="61"/>
      <c r="AC62" s="11" t="s">
        <v>10</v>
      </c>
      <c r="AD62" s="61">
        <f>IF($CU$62=0,"",$CX$62)</f>
      </c>
      <c r="AE62" s="62"/>
      <c r="AF62" s="60">
        <f>IF($CU$62=0,"",$CY$62)</f>
      </c>
      <c r="AG62" s="61"/>
      <c r="AH62" s="62"/>
      <c r="CN62" s="2">
        <f>CO32+CP41+CP50+CO55</f>
        <v>0</v>
      </c>
      <c r="CO62" s="2">
        <f>AY32+BB41+BB50+AY55</f>
        <v>0</v>
      </c>
      <c r="CP62" s="2">
        <f>BB32+AY41+AY50+BB55</f>
        <v>0</v>
      </c>
      <c r="CQ62" s="2">
        <f>CQ32+CQ41+CQ50+CQ55</f>
        <v>0</v>
      </c>
      <c r="CR62" s="2">
        <f>CO62-CP62</f>
        <v>0</v>
      </c>
      <c r="CT62" s="2" t="s">
        <v>68</v>
      </c>
      <c r="CU62" s="2">
        <f>$CQ$61</f>
        <v>0</v>
      </c>
      <c r="CV62" s="2">
        <f>$CN$61</f>
        <v>0</v>
      </c>
      <c r="CW62" s="2">
        <f>$CO$61</f>
        <v>0</v>
      </c>
      <c r="CX62" s="2">
        <f>$CP$61</f>
        <v>0</v>
      </c>
      <c r="CY62" s="2">
        <f>$CR$61</f>
        <v>0</v>
      </c>
    </row>
    <row r="63" ht="18.75" thickBot="1"/>
    <row r="64" spans="2:96" ht="18.75" thickBot="1">
      <c r="B64" s="168" t="s">
        <v>2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70"/>
      <c r="U64" s="171" t="s">
        <v>19</v>
      </c>
      <c r="V64" s="172"/>
      <c r="W64" s="173"/>
      <c r="X64" s="171" t="s">
        <v>20</v>
      </c>
      <c r="Y64" s="172"/>
      <c r="Z64" s="173"/>
      <c r="AA64" s="168" t="s">
        <v>21</v>
      </c>
      <c r="AB64" s="169"/>
      <c r="AC64" s="169"/>
      <c r="AD64" s="169"/>
      <c r="AE64" s="170"/>
      <c r="AF64" s="169" t="s">
        <v>22</v>
      </c>
      <c r="AG64" s="169"/>
      <c r="AH64" s="170"/>
      <c r="CN64" s="2" t="s">
        <v>29</v>
      </c>
      <c r="CO64" s="2" t="s">
        <v>30</v>
      </c>
      <c r="CP64" s="2" t="s">
        <v>31</v>
      </c>
      <c r="CQ64" s="2" t="s">
        <v>18</v>
      </c>
      <c r="CR64" s="2" t="s">
        <v>15</v>
      </c>
    </row>
    <row r="65" spans="2:103" ht="18">
      <c r="B65" s="82" t="s">
        <v>3</v>
      </c>
      <c r="C65" s="83"/>
      <c r="D65" s="91" t="str">
        <f>$CT$65</f>
        <v>Oberpullendorf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48">
        <f>IF($CU$65=0,"",$CU$65)</f>
      </c>
      <c r="V65" s="49"/>
      <c r="W65" s="93"/>
      <c r="X65" s="48">
        <f>IF($CU$65=0,"",$CV$65)</f>
      </c>
      <c r="Y65" s="49"/>
      <c r="Z65" s="94"/>
      <c r="AA65" s="83">
        <f>IF($CU$65=0,"",$CW$65)</f>
      </c>
      <c r="AB65" s="83"/>
      <c r="AC65" s="9" t="s">
        <v>10</v>
      </c>
      <c r="AD65" s="83">
        <f>IF($CU$65=0,"",$CX$65)</f>
      </c>
      <c r="AE65" s="84"/>
      <c r="AF65" s="82">
        <f>IF($CU$65=0,"",$CY$65)</f>
      </c>
      <c r="AG65" s="83"/>
      <c r="AH65" s="84"/>
      <c r="CN65" s="2">
        <f>CO30+CO40+CP48</f>
        <v>0</v>
      </c>
      <c r="CO65" s="2">
        <f>AY30+AY40+BB48</f>
        <v>0</v>
      </c>
      <c r="CP65" s="2">
        <f>BB30+BB40+AY48</f>
        <v>0</v>
      </c>
      <c r="CQ65" s="2">
        <f>CQ30+CQ40+CQ48</f>
        <v>0</v>
      </c>
      <c r="CR65" s="2">
        <f>CO65-CP65</f>
        <v>0</v>
      </c>
      <c r="CT65" s="2" t="str">
        <f>$AF$16</f>
        <v>Oberpullendorf</v>
      </c>
      <c r="CU65" s="2">
        <f>$CQ$66</f>
        <v>0</v>
      </c>
      <c r="CV65" s="2">
        <f>$CN$66</f>
        <v>0</v>
      </c>
      <c r="CW65" s="2">
        <f>$CO$66</f>
        <v>0</v>
      </c>
      <c r="CX65" s="2">
        <f>$CP$66</f>
        <v>0</v>
      </c>
      <c r="CY65" s="2">
        <f>$CR$66</f>
        <v>0</v>
      </c>
    </row>
    <row r="66" spans="2:103" ht="18">
      <c r="B66" s="98" t="s">
        <v>4</v>
      </c>
      <c r="C66" s="99"/>
      <c r="D66" s="100" t="str">
        <f>$CT$66</f>
        <v>Unterrabnitz</v>
      </c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2">
        <f>IF($CU$66=0,"",$CU$66)</f>
      </c>
      <c r="V66" s="103"/>
      <c r="W66" s="104"/>
      <c r="X66" s="102">
        <f>IF($CU$66=0,"",$CV$66)</f>
      </c>
      <c r="Y66" s="103"/>
      <c r="Z66" s="105"/>
      <c r="AA66" s="99">
        <f>IF($CU$66=0,"",$CW$66)</f>
      </c>
      <c r="AB66" s="99"/>
      <c r="AC66" s="10" t="s">
        <v>10</v>
      </c>
      <c r="AD66" s="99">
        <f>IF($CU$66=0,"",$CX$66)</f>
      </c>
      <c r="AE66" s="106"/>
      <c r="AF66" s="98">
        <f>IF($CU$66=0,"",$CY$66)</f>
      </c>
      <c r="AG66" s="99"/>
      <c r="AH66" s="106"/>
      <c r="CN66" s="2">
        <f>CP30+CO39+CO49</f>
        <v>0</v>
      </c>
      <c r="CO66" s="2">
        <f>BB30+AY39+AY49</f>
        <v>0</v>
      </c>
      <c r="CP66" s="2">
        <f>AY30+BB39+BB49</f>
        <v>0</v>
      </c>
      <c r="CQ66" s="2">
        <f>CQ30+CQ39+CQ49</f>
        <v>0</v>
      </c>
      <c r="CR66" s="2">
        <f>CO66-CP66</f>
        <v>0</v>
      </c>
      <c r="CT66" s="2" t="str">
        <f>$AF$18</f>
        <v>Unterrabnitz</v>
      </c>
      <c r="CU66" s="2">
        <f>$CQ$68</f>
        <v>0</v>
      </c>
      <c r="CV66" s="2">
        <f>$CN$68</f>
        <v>0</v>
      </c>
      <c r="CW66" s="2">
        <f>$CO$68</f>
        <v>0</v>
      </c>
      <c r="CX66" s="2">
        <f>$CP$68</f>
        <v>0</v>
      </c>
      <c r="CY66" s="2">
        <f>$CR$68</f>
        <v>0</v>
      </c>
    </row>
    <row r="67" spans="2:103" ht="18">
      <c r="B67" s="98" t="s">
        <v>5</v>
      </c>
      <c r="C67" s="99"/>
      <c r="D67" s="100" t="str">
        <f>$CT$67</f>
        <v>Steinberg-Dörfl</v>
      </c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2">
        <f>IF($CU$67=0,"",$CU$67)</f>
      </c>
      <c r="V67" s="103"/>
      <c r="W67" s="104"/>
      <c r="X67" s="102">
        <f>IF($CU$67=0,"",$CV$67)</f>
      </c>
      <c r="Y67" s="103"/>
      <c r="Z67" s="105"/>
      <c r="AA67" s="99">
        <f>IF($CU$67=0,"",$CW$67)</f>
      </c>
      <c r="AB67" s="99"/>
      <c r="AC67" s="10" t="s">
        <v>10</v>
      </c>
      <c r="AD67" s="99">
        <f>IF($CU$67=0,"",$CX$67)</f>
      </c>
      <c r="AE67" s="106"/>
      <c r="AF67" s="98">
        <f>IF($CU$67=0,"",$CY$67)</f>
      </c>
      <c r="AG67" s="99"/>
      <c r="AH67" s="106"/>
      <c r="CN67" s="2">
        <f>CO31+CP40+CP49</f>
        <v>0</v>
      </c>
      <c r="CO67" s="2">
        <f>AY31+BB40+BB49</f>
        <v>0</v>
      </c>
      <c r="CP67" s="2">
        <f>BB31+AY40+AY49</f>
        <v>0</v>
      </c>
      <c r="CQ67" s="2">
        <f>CQ31+CQ40+CQ49</f>
        <v>0</v>
      </c>
      <c r="CR67" s="2">
        <f>CO67-CP67</f>
        <v>0</v>
      </c>
      <c r="CT67" s="2" t="str">
        <f>$AF$15</f>
        <v>Steinberg-Dörfl</v>
      </c>
      <c r="CU67" s="2">
        <f>$CQ$65</f>
        <v>0</v>
      </c>
      <c r="CV67" s="2">
        <f>$CN$65</f>
        <v>0</v>
      </c>
      <c r="CW67" s="2">
        <f>$CO$65</f>
        <v>0</v>
      </c>
      <c r="CX67" s="2">
        <f>$CP$65</f>
        <v>0</v>
      </c>
      <c r="CY67" s="2">
        <f>$CR$65</f>
        <v>0</v>
      </c>
    </row>
    <row r="68" spans="2:103" ht="18.75" thickBot="1">
      <c r="B68" s="55" t="s">
        <v>6</v>
      </c>
      <c r="C68" s="56"/>
      <c r="D68" s="108" t="str">
        <f>$CT$68</f>
        <v>Raiding</v>
      </c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65">
        <f>IF($CU$68=0,"",$CU$68)</f>
      </c>
      <c r="V68" s="66"/>
      <c r="W68" s="110"/>
      <c r="X68" s="65">
        <f>IF($CU$68=0,"",$CV$68)</f>
      </c>
      <c r="Y68" s="66"/>
      <c r="Z68" s="111"/>
      <c r="AA68" s="56">
        <f>IF($CU$68=0,"",$CW$68)</f>
      </c>
      <c r="AB68" s="56"/>
      <c r="AC68" s="11" t="s">
        <v>10</v>
      </c>
      <c r="AD68" s="56">
        <f>IF($CU$68=0,"",$CX$68)</f>
      </c>
      <c r="AE68" s="112"/>
      <c r="AF68" s="55">
        <f>IF($CU$68=0,"",$CY$68)</f>
      </c>
      <c r="AG68" s="56"/>
      <c r="AH68" s="112"/>
      <c r="CN68" s="2">
        <f>CP31+CP39+CO48</f>
        <v>0</v>
      </c>
      <c r="CO68" s="2">
        <f>BB31+BB39+AY48</f>
        <v>0</v>
      </c>
      <c r="CP68" s="2">
        <f>AY31+AY39+BB48</f>
        <v>0</v>
      </c>
      <c r="CQ68" s="2">
        <f>CQ31+CQ39+CQ48</f>
        <v>0</v>
      </c>
      <c r="CR68" s="2">
        <f>CO68-CP68</f>
        <v>0</v>
      </c>
      <c r="CT68" s="2" t="str">
        <f>$AF$17</f>
        <v>Raiding</v>
      </c>
      <c r="CU68" s="2">
        <f>$CQ$67</f>
        <v>0</v>
      </c>
      <c r="CV68" s="2">
        <f>$CN$67</f>
        <v>0</v>
      </c>
      <c r="CW68" s="2">
        <f>$CO$67</f>
        <v>0</v>
      </c>
      <c r="CX68" s="2">
        <f>$CP$67</f>
        <v>0</v>
      </c>
      <c r="CY68" s="2">
        <f>$CR$67</f>
        <v>0</v>
      </c>
    </row>
    <row r="69" ht="18.75" thickBot="1"/>
    <row r="70" spans="2:96" ht="18.75" thickBot="1">
      <c r="B70" s="207" t="s">
        <v>34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9"/>
      <c r="U70" s="210" t="s">
        <v>19</v>
      </c>
      <c r="V70" s="211"/>
      <c r="W70" s="212"/>
      <c r="X70" s="210" t="s">
        <v>20</v>
      </c>
      <c r="Y70" s="211"/>
      <c r="Z70" s="212"/>
      <c r="AA70" s="207" t="s">
        <v>21</v>
      </c>
      <c r="AB70" s="208"/>
      <c r="AC70" s="208"/>
      <c r="AD70" s="208"/>
      <c r="AE70" s="209"/>
      <c r="AF70" s="208" t="s">
        <v>22</v>
      </c>
      <c r="AG70" s="208"/>
      <c r="AH70" s="209"/>
      <c r="CN70" s="2" t="s">
        <v>29</v>
      </c>
      <c r="CO70" s="2" t="s">
        <v>30</v>
      </c>
      <c r="CP70" s="2" t="s">
        <v>31</v>
      </c>
      <c r="CQ70" s="2" t="s">
        <v>18</v>
      </c>
      <c r="CR70" s="2" t="s">
        <v>15</v>
      </c>
    </row>
    <row r="71" spans="2:103" ht="18">
      <c r="B71" s="82" t="s">
        <v>3</v>
      </c>
      <c r="C71" s="83"/>
      <c r="D71" s="91" t="str">
        <f>$CT$71</f>
        <v>Kobersdorf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48">
        <f>IF($CU$71=0,"",$CU$71)</f>
      </c>
      <c r="V71" s="49"/>
      <c r="W71" s="93"/>
      <c r="X71" s="48">
        <f>IF($CU$71=0,"",$CV$71)</f>
      </c>
      <c r="Y71" s="49"/>
      <c r="Z71" s="94"/>
      <c r="AA71" s="83">
        <f>IF($CU$71=0,"",$CW$71)</f>
      </c>
      <c r="AB71" s="83"/>
      <c r="AC71" s="9" t="s">
        <v>10</v>
      </c>
      <c r="AD71" s="83">
        <f>IF($CU$71=0,"",$CX$71)</f>
      </c>
      <c r="AE71" s="84"/>
      <c r="AF71" s="82">
        <f>IF($CU$71=0,"",$CY$71)</f>
      </c>
      <c r="AG71" s="83"/>
      <c r="AH71" s="84"/>
      <c r="CN71" s="2">
        <f>CO33+CO43+CP51</f>
        <v>0</v>
      </c>
      <c r="CO71" s="2">
        <f>AY33+AY43+BB51</f>
        <v>0</v>
      </c>
      <c r="CP71" s="2">
        <f>BB33+BB43+AY51</f>
        <v>0</v>
      </c>
      <c r="CQ71" s="2">
        <f>CQ33+CQ43+CQ51</f>
        <v>0</v>
      </c>
      <c r="CR71" s="2">
        <f>CO71-CP71</f>
        <v>0</v>
      </c>
      <c r="CT71" s="2" t="str">
        <f>$D$25</f>
        <v>Kobersdorf</v>
      </c>
      <c r="CU71" s="2">
        <f>$CQ$74</f>
        <v>0</v>
      </c>
      <c r="CV71" s="2">
        <f>$CN$74</f>
        <v>0</v>
      </c>
      <c r="CW71" s="2">
        <f>$CO$74</f>
        <v>0</v>
      </c>
      <c r="CX71" s="2">
        <f>$CP$74</f>
        <v>0</v>
      </c>
      <c r="CY71" s="2">
        <f>$CR$74</f>
        <v>0</v>
      </c>
    </row>
    <row r="72" spans="2:103" ht="18">
      <c r="B72" s="98" t="s">
        <v>4</v>
      </c>
      <c r="C72" s="99"/>
      <c r="D72" s="100" t="str">
        <f>$CT$72</f>
        <v>Markt St. Martin</v>
      </c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2">
        <f>IF($CU$72=0,"",$CU$72)</f>
      </c>
      <c r="V72" s="103"/>
      <c r="W72" s="104"/>
      <c r="X72" s="102">
        <f>IF($CU$72=0,"",$CV$72)</f>
      </c>
      <c r="Y72" s="103"/>
      <c r="Z72" s="105"/>
      <c r="AA72" s="99">
        <f>IF($CU$72=0,"",$CW$72)</f>
      </c>
      <c r="AB72" s="99"/>
      <c r="AC72" s="10" t="s">
        <v>10</v>
      </c>
      <c r="AD72" s="99">
        <f>IF($CU$72=0,"",$CX$72)</f>
      </c>
      <c r="AE72" s="106"/>
      <c r="AF72" s="98">
        <f>IF($CU$72=0,"",$CY$72)</f>
      </c>
      <c r="AG72" s="99"/>
      <c r="AH72" s="106"/>
      <c r="CN72" s="2">
        <f>CP33+CO42+CO52</f>
        <v>0</v>
      </c>
      <c r="CO72" s="2">
        <f>BB33+AY42+AY52</f>
        <v>0</v>
      </c>
      <c r="CP72" s="2">
        <f>AY33+BB42+BB52</f>
        <v>0</v>
      </c>
      <c r="CQ72" s="2">
        <f>CQ33+CQ42+CQ52</f>
        <v>0</v>
      </c>
      <c r="CR72" s="2">
        <f>CO72-CP72</f>
        <v>0</v>
      </c>
      <c r="CT72" s="2" t="str">
        <f>$D$22</f>
        <v>Markt St. Martin</v>
      </c>
      <c r="CU72" s="2">
        <f>$CQ$71</f>
        <v>0</v>
      </c>
      <c r="CV72" s="2">
        <f>$CN$71</f>
        <v>0</v>
      </c>
      <c r="CW72" s="2">
        <f>$CO$71</f>
        <v>0</v>
      </c>
      <c r="CX72" s="2">
        <f>$CP$71</f>
        <v>0</v>
      </c>
      <c r="CY72" s="2">
        <f>$CR$71</f>
        <v>0</v>
      </c>
    </row>
    <row r="73" spans="2:103" ht="18">
      <c r="B73" s="98" t="s">
        <v>5</v>
      </c>
      <c r="C73" s="99"/>
      <c r="D73" s="100" t="str">
        <f>$CT$73</f>
        <v>Ritzing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>
        <f>IF($CU$73=0,"",$CU$73)</f>
      </c>
      <c r="V73" s="103"/>
      <c r="W73" s="104"/>
      <c r="X73" s="102">
        <f>IF($CU$73=0,"",$CV$73)</f>
      </c>
      <c r="Y73" s="103"/>
      <c r="Z73" s="105"/>
      <c r="AA73" s="99">
        <f>IF($CU$73=0,"",$CW$73)</f>
      </c>
      <c r="AB73" s="99"/>
      <c r="AC73" s="10" t="s">
        <v>10</v>
      </c>
      <c r="AD73" s="99">
        <f>IF($CU$73=0,"",$CX$73)</f>
      </c>
      <c r="AE73" s="106"/>
      <c r="AF73" s="98">
        <f>IF($CU$73=0,"",$CY$73)</f>
      </c>
      <c r="AG73" s="99"/>
      <c r="AH73" s="106"/>
      <c r="CN73" s="2">
        <f>CO34+CP43+CP52</f>
        <v>0</v>
      </c>
      <c r="CO73" s="2">
        <f>AY34+BB43+BB52</f>
        <v>0</v>
      </c>
      <c r="CP73" s="2">
        <f>BB34+AY43+AY52</f>
        <v>0</v>
      </c>
      <c r="CQ73" s="2">
        <f>CQ34+CQ43+CQ52</f>
        <v>0</v>
      </c>
      <c r="CR73" s="2">
        <f>CO73-CP73</f>
        <v>0</v>
      </c>
      <c r="CT73" s="2" t="str">
        <f>$D$24</f>
        <v>Ritzing</v>
      </c>
      <c r="CU73" s="2">
        <f>$CQ$73</f>
        <v>0</v>
      </c>
      <c r="CV73" s="2">
        <f>$CN$73</f>
        <v>0</v>
      </c>
      <c r="CW73" s="2">
        <f>$CO$73</f>
        <v>0</v>
      </c>
      <c r="CX73" s="2">
        <f>$CP$73</f>
        <v>0</v>
      </c>
      <c r="CY73" s="2">
        <f>$CR$73</f>
        <v>0</v>
      </c>
    </row>
    <row r="74" spans="2:103" ht="18.75" thickBot="1">
      <c r="B74" s="60" t="s">
        <v>6</v>
      </c>
      <c r="C74" s="62"/>
      <c r="D74" s="108" t="str">
        <f>$CT$74</f>
        <v>Deutschkreutz</v>
      </c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65">
        <f>IF($CU$74=0,"",$CU$74)</f>
      </c>
      <c r="V74" s="66"/>
      <c r="W74" s="110"/>
      <c r="X74" s="65">
        <f>IF($CU$74=0,"",$CV$74)</f>
      </c>
      <c r="Y74" s="66"/>
      <c r="Z74" s="111"/>
      <c r="AA74" s="56">
        <f>IF($CU$74=0,"",$CW$74)</f>
      </c>
      <c r="AB74" s="56"/>
      <c r="AC74" s="11" t="s">
        <v>10</v>
      </c>
      <c r="AD74" s="56">
        <f>IF($CU$74=0,"",$CX$74)</f>
      </c>
      <c r="AE74" s="112"/>
      <c r="AF74" s="55">
        <f>IF($CU$74=0,"",$CY$74)</f>
      </c>
      <c r="AG74" s="56"/>
      <c r="AH74" s="112"/>
      <c r="CN74" s="2">
        <f>CP34+CP42+CO51</f>
        <v>0</v>
      </c>
      <c r="CO74" s="2">
        <f>BB34+BB42+AY51</f>
        <v>0</v>
      </c>
      <c r="CP74" s="2">
        <f>AY34+AY42+BB51</f>
        <v>0</v>
      </c>
      <c r="CQ74" s="2">
        <f>CQ34+CQ42+CQ51</f>
        <v>0</v>
      </c>
      <c r="CR74" s="2">
        <f>CO74-CP74</f>
        <v>0</v>
      </c>
      <c r="CT74" s="2" t="str">
        <f>$D$23</f>
        <v>Deutschkreutz</v>
      </c>
      <c r="CU74" s="2">
        <f>$CQ$72</f>
        <v>0</v>
      </c>
      <c r="CV74" s="2">
        <f>$CN$72</f>
        <v>0</v>
      </c>
      <c r="CW74" s="2">
        <f>$CO$72</f>
        <v>0</v>
      </c>
      <c r="CX74" s="2">
        <f>$CP$72</f>
        <v>0</v>
      </c>
      <c r="CY74" s="2">
        <f>$CR$72</f>
        <v>0</v>
      </c>
    </row>
    <row r="75" spans="2:34" ht="18.75" thickBot="1">
      <c r="B75" s="14"/>
      <c r="C75" s="14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4"/>
      <c r="V75" s="14"/>
      <c r="W75" s="14"/>
      <c r="X75" s="14"/>
      <c r="Y75" s="14"/>
      <c r="Z75" s="14"/>
      <c r="AA75" s="14"/>
      <c r="AB75" s="14"/>
      <c r="AC75" s="12"/>
      <c r="AD75" s="14"/>
      <c r="AE75" s="14"/>
      <c r="AF75" s="14"/>
      <c r="AG75" s="14"/>
      <c r="AH75" s="14"/>
    </row>
    <row r="76" spans="2:96" ht="18.75" thickBot="1">
      <c r="B76" s="76" t="s">
        <v>36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8"/>
      <c r="U76" s="73" t="s">
        <v>19</v>
      </c>
      <c r="V76" s="74"/>
      <c r="W76" s="75"/>
      <c r="X76" s="73" t="s">
        <v>20</v>
      </c>
      <c r="Y76" s="74"/>
      <c r="Z76" s="75"/>
      <c r="AA76" s="76" t="s">
        <v>21</v>
      </c>
      <c r="AB76" s="77"/>
      <c r="AC76" s="77"/>
      <c r="AD76" s="77"/>
      <c r="AE76" s="78"/>
      <c r="AF76" s="77" t="s">
        <v>22</v>
      </c>
      <c r="AG76" s="77"/>
      <c r="AH76" s="78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3" t="s">
        <v>29</v>
      </c>
      <c r="CO76" s="2" t="s">
        <v>30</v>
      </c>
      <c r="CP76" s="2" t="s">
        <v>31</v>
      </c>
      <c r="CQ76" s="2" t="s">
        <v>18</v>
      </c>
      <c r="CR76" s="2" t="s">
        <v>15</v>
      </c>
    </row>
    <row r="77" spans="2:103" ht="18" customHeight="1">
      <c r="B77" s="82" t="s">
        <v>3</v>
      </c>
      <c r="C77" s="83"/>
      <c r="D77" s="91" t="str">
        <f>$CT$77</f>
        <v>Oberloisdorf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48">
        <f>IF($CU$77=0,"",$CU$77)</f>
      </c>
      <c r="V77" s="49"/>
      <c r="W77" s="93"/>
      <c r="X77" s="48">
        <f>IF($CU$77=0,"",$CV$77)</f>
      </c>
      <c r="Y77" s="49"/>
      <c r="Z77" s="94"/>
      <c r="AA77" s="83">
        <f>IF($CU$77=0,"",$CW$77)</f>
      </c>
      <c r="AB77" s="83"/>
      <c r="AC77" s="9" t="s">
        <v>10</v>
      </c>
      <c r="AD77" s="83">
        <f>IF($CU$77=0,"",$CX$77)</f>
      </c>
      <c r="AE77" s="84"/>
      <c r="AF77" s="82">
        <f>IF($CU$77=0,"",$CY$77)</f>
      </c>
      <c r="AG77" s="83"/>
      <c r="AH77" s="84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1"/>
      <c r="AZ77" s="21"/>
      <c r="BA77" s="20"/>
      <c r="BB77" s="21"/>
      <c r="BC77" s="21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3">
        <f>CO35+CO45+CP53</f>
        <v>0</v>
      </c>
      <c r="CO77" s="2">
        <f>AY35+AY45+BB53</f>
        <v>0</v>
      </c>
      <c r="CP77" s="2">
        <f>BB35+BB45+AY53</f>
        <v>0</v>
      </c>
      <c r="CQ77" s="2">
        <f>CQ35+CQ45+CQ53</f>
        <v>0</v>
      </c>
      <c r="CR77" s="2">
        <f>CO77-CP77</f>
        <v>0</v>
      </c>
      <c r="CT77" s="2" t="str">
        <f>$AF$23</f>
        <v>Oberloisdorf</v>
      </c>
      <c r="CU77" s="2">
        <f>$CQ$78</f>
        <v>0</v>
      </c>
      <c r="CV77" s="2">
        <f>$CN$78</f>
        <v>0</v>
      </c>
      <c r="CW77" s="2">
        <f>$CO$78</f>
        <v>0</v>
      </c>
      <c r="CX77" s="2">
        <f>$CP$78</f>
        <v>0</v>
      </c>
      <c r="CY77" s="2">
        <f>$CR$78</f>
        <v>0</v>
      </c>
    </row>
    <row r="78" spans="2:103" ht="18" customHeight="1">
      <c r="B78" s="98" t="s">
        <v>4</v>
      </c>
      <c r="C78" s="99"/>
      <c r="D78" s="100" t="str">
        <f>$CT$78</f>
        <v>Lutzmannsburg</v>
      </c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2">
        <f>IF($CU$78=0,"",$CU$78)</f>
      </c>
      <c r="V78" s="103"/>
      <c r="W78" s="104"/>
      <c r="X78" s="102">
        <f>IF($CU$78=0,"",$CV$78)</f>
      </c>
      <c r="Y78" s="103"/>
      <c r="Z78" s="105"/>
      <c r="AA78" s="99">
        <f>IF($CU$78=0,"",$CW$78)</f>
      </c>
      <c r="AB78" s="99"/>
      <c r="AC78" s="10" t="s">
        <v>10</v>
      </c>
      <c r="AD78" s="99">
        <f>IF($CU$78=0,"",$CX$78)</f>
      </c>
      <c r="AE78" s="106"/>
      <c r="AF78" s="98">
        <f>IF($CU$78=0,"",$CY$78)</f>
      </c>
      <c r="AG78" s="99"/>
      <c r="AH78" s="10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3">
        <f>CP35+CO44+CO54</f>
        <v>0</v>
      </c>
      <c r="CO78" s="2">
        <f>BB35+AY44+AY54</f>
        <v>0</v>
      </c>
      <c r="CP78" s="2">
        <f>AY35+BB44+BB54</f>
        <v>0</v>
      </c>
      <c r="CQ78" s="2">
        <f>CQ35+CQ44+CQ54</f>
        <v>0</v>
      </c>
      <c r="CR78" s="2">
        <f>CO78-CP78</f>
        <v>0</v>
      </c>
      <c r="CT78" s="2" t="str">
        <f>$AF$22</f>
        <v>Lutzmannsburg</v>
      </c>
      <c r="CU78" s="2">
        <f>$CQ$77</f>
        <v>0</v>
      </c>
      <c r="CV78" s="2">
        <f>$CN$77</f>
        <v>0</v>
      </c>
      <c r="CW78" s="2">
        <f>$CO$77</f>
        <v>0</v>
      </c>
      <c r="CX78" s="2">
        <f>$CP$77</f>
        <v>0</v>
      </c>
      <c r="CY78" s="2">
        <f>$CR$77</f>
        <v>0</v>
      </c>
    </row>
    <row r="79" spans="2:103" ht="18" customHeight="1">
      <c r="B79" s="98" t="s">
        <v>5</v>
      </c>
      <c r="C79" s="99"/>
      <c r="D79" s="100" t="str">
        <f>$CT$79</f>
        <v>Neckenmarkt</v>
      </c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2">
        <f>IF($CU$79=0,"",$CU$79)</f>
      </c>
      <c r="V79" s="103"/>
      <c r="W79" s="104"/>
      <c r="X79" s="102">
        <f>IF($CU$79=0,"",$CV$79)</f>
      </c>
      <c r="Y79" s="103"/>
      <c r="Z79" s="105"/>
      <c r="AA79" s="99">
        <f>IF($CU$79=0,"",$CW$79)</f>
      </c>
      <c r="AB79" s="99"/>
      <c r="AC79" s="10" t="s">
        <v>10</v>
      </c>
      <c r="AD79" s="99">
        <f>IF($CU$79=0,"",$CX$79)</f>
      </c>
      <c r="AE79" s="106"/>
      <c r="AF79" s="98">
        <f>IF($CU$79=0,"",$CY$79)</f>
      </c>
      <c r="AG79" s="99"/>
      <c r="AH79" s="106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3">
        <f>CO36+CP45+CP54</f>
        <v>0</v>
      </c>
      <c r="CO79" s="2">
        <f>AY36+BB45+BB54</f>
        <v>0</v>
      </c>
      <c r="CP79" s="2">
        <f>BB36+AY45+AY54</f>
        <v>0</v>
      </c>
      <c r="CQ79" s="2">
        <f>CQ36+CQ45+CQ54</f>
        <v>0</v>
      </c>
      <c r="CR79" s="2">
        <f>CO79-CP79</f>
        <v>0</v>
      </c>
      <c r="CT79" s="27" t="str">
        <f>$AF$24</f>
        <v>Neckenmarkt</v>
      </c>
      <c r="CU79" s="2">
        <f>$CQ$79</f>
        <v>0</v>
      </c>
      <c r="CV79" s="2">
        <f>$CN$79</f>
        <v>0</v>
      </c>
      <c r="CW79" s="2">
        <f>$CO$79</f>
        <v>0</v>
      </c>
      <c r="CX79" s="2">
        <f>$CP$79</f>
        <v>0</v>
      </c>
      <c r="CY79" s="2">
        <f>$CR$79</f>
        <v>0</v>
      </c>
    </row>
    <row r="80" spans="2:103" ht="18" customHeight="1" thickBot="1">
      <c r="B80" s="60" t="s">
        <v>6</v>
      </c>
      <c r="C80" s="62"/>
      <c r="D80" s="108" t="str">
        <f>$CT$80</f>
        <v>Stoob</v>
      </c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65">
        <f>IF($CU$80=0,"",$CU$80)</f>
      </c>
      <c r="V80" s="66"/>
      <c r="W80" s="110"/>
      <c r="X80" s="65">
        <f>IF($CU$80=0,"",$CV$80)</f>
      </c>
      <c r="Y80" s="66"/>
      <c r="Z80" s="111"/>
      <c r="AA80" s="56">
        <f>IF($CU$80=0,"",$CW$80)</f>
      </c>
      <c r="AB80" s="56"/>
      <c r="AC80" s="11" t="s">
        <v>10</v>
      </c>
      <c r="AD80" s="56">
        <f>IF($CU$80=0,"",$CX$80)</f>
      </c>
      <c r="AE80" s="112"/>
      <c r="AF80" s="55">
        <f>IF($CU$80=0,"",$CY$80)</f>
      </c>
      <c r="AG80" s="56"/>
      <c r="AH80" s="112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3">
        <f>CP36+CP44+CO53</f>
        <v>0</v>
      </c>
      <c r="CO80" s="2">
        <f>BB36+BB44+AY53</f>
        <v>0</v>
      </c>
      <c r="CP80" s="2">
        <f>AY36+AY44+BB53</f>
        <v>0</v>
      </c>
      <c r="CQ80" s="2">
        <f>CQ36+CQ44+CQ53</f>
        <v>0</v>
      </c>
      <c r="CR80" s="2">
        <f>CO80-CP80</f>
        <v>0</v>
      </c>
      <c r="CT80" s="27" t="str">
        <f>$AF$25</f>
        <v>Stoob</v>
      </c>
      <c r="CU80" s="2">
        <f>$CQ$80</f>
        <v>0</v>
      </c>
      <c r="CV80" s="2">
        <f>$CN$80</f>
        <v>0</v>
      </c>
      <c r="CW80" s="2">
        <f>$CO$80</f>
        <v>0</v>
      </c>
      <c r="CX80" s="2">
        <f>$CP$80</f>
        <v>0</v>
      </c>
      <c r="CY80" s="2">
        <f>$CR$80</f>
        <v>0</v>
      </c>
    </row>
    <row r="81" spans="2:98" ht="18.75" thickBo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1"/>
      <c r="AZ81" s="21"/>
      <c r="BA81" s="20"/>
      <c r="BB81" s="21"/>
      <c r="BC81" s="21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3"/>
      <c r="CT81" s="27"/>
    </row>
    <row r="82" spans="2:125" ht="18.75" thickBot="1">
      <c r="B82" s="240" t="s">
        <v>39</v>
      </c>
      <c r="C82" s="241"/>
      <c r="D82" s="240" t="s">
        <v>8</v>
      </c>
      <c r="E82" s="242"/>
      <c r="F82" s="242"/>
      <c r="G82" s="242"/>
      <c r="H82" s="240" t="s">
        <v>0</v>
      </c>
      <c r="I82" s="242"/>
      <c r="J82" s="242"/>
      <c r="K82" s="242"/>
      <c r="L82" s="241"/>
      <c r="M82" s="240" t="s">
        <v>40</v>
      </c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1"/>
      <c r="AY82" s="240" t="s">
        <v>9</v>
      </c>
      <c r="AZ82" s="242"/>
      <c r="BA82" s="242"/>
      <c r="BB82" s="242"/>
      <c r="BC82" s="241"/>
      <c r="DA82" s="2" t="s">
        <v>41</v>
      </c>
      <c r="DB82" s="2"/>
      <c r="DC82" s="2" t="s">
        <v>29</v>
      </c>
      <c r="DD82" s="2" t="s">
        <v>30</v>
      </c>
      <c r="DE82" s="2" t="s">
        <v>31</v>
      </c>
      <c r="DF82" s="2" t="s">
        <v>15</v>
      </c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1"/>
    </row>
    <row r="83" spans="2:125" ht="18.75" thickBot="1">
      <c r="B83" s="221">
        <v>29</v>
      </c>
      <c r="C83" s="222"/>
      <c r="D83" s="223">
        <v>1</v>
      </c>
      <c r="E83" s="224"/>
      <c r="F83" s="224"/>
      <c r="G83" s="225"/>
      <c r="H83" s="226">
        <f>K54+CO12</f>
        <v>0.48055555555555557</v>
      </c>
      <c r="I83" s="227"/>
      <c r="J83" s="227"/>
      <c r="K83" s="227"/>
      <c r="L83" s="228"/>
      <c r="M83" s="229" t="str">
        <f>D58</f>
        <v>Draßmarkt</v>
      </c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9" t="s">
        <v>11</v>
      </c>
      <c r="AG83" s="231" t="str">
        <f>D66</f>
        <v>Unterrabnitz</v>
      </c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2"/>
      <c r="AY83" s="233">
        <v>1</v>
      </c>
      <c r="AZ83" s="213"/>
      <c r="BA83" s="12" t="s">
        <v>10</v>
      </c>
      <c r="BB83" s="213">
        <v>5</v>
      </c>
      <c r="BC83" s="214"/>
      <c r="BD83" s="215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7"/>
      <c r="CN83" s="2">
        <f>AY83-BB83</f>
        <v>-4</v>
      </c>
      <c r="DA83" s="2" t="str">
        <f>$CT$61</f>
        <v>Mannersdorf</v>
      </c>
      <c r="DB83" s="2"/>
      <c r="DC83" s="2">
        <f>$CV$61</f>
        <v>0</v>
      </c>
      <c r="DD83" s="2">
        <f>$CW$61</f>
        <v>0</v>
      </c>
      <c r="DE83" s="2">
        <f>$CX$61</f>
        <v>0</v>
      </c>
      <c r="DF83" s="2">
        <f>$CY$61</f>
        <v>0</v>
      </c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1"/>
    </row>
    <row r="84" spans="2:125" ht="12.75" customHeight="1" thickBot="1">
      <c r="B84" s="28"/>
      <c r="C84" s="29"/>
      <c r="D84" s="30"/>
      <c r="E84" s="31"/>
      <c r="F84" s="31"/>
      <c r="G84" s="32"/>
      <c r="H84" s="30"/>
      <c r="I84" s="31"/>
      <c r="J84" s="31"/>
      <c r="K84" s="31"/>
      <c r="L84" s="32"/>
      <c r="M84" s="218" t="s">
        <v>48</v>
      </c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33"/>
      <c r="AG84" s="219" t="s">
        <v>49</v>
      </c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20"/>
      <c r="AY84" s="31"/>
      <c r="AZ84" s="31"/>
      <c r="BA84" s="31"/>
      <c r="BB84" s="31"/>
      <c r="BC84" s="32"/>
      <c r="DA84" s="2" t="str">
        <f>$CT$68</f>
        <v>Raiding</v>
      </c>
      <c r="DB84" s="2"/>
      <c r="DC84" s="2">
        <f>$CV$68</f>
        <v>0</v>
      </c>
      <c r="DD84" s="2">
        <f>$CW$68</f>
        <v>0</v>
      </c>
      <c r="DE84" s="2">
        <f>$CX$68</f>
        <v>0</v>
      </c>
      <c r="DF84" s="2">
        <f>$CY$68</f>
        <v>0</v>
      </c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1"/>
    </row>
    <row r="85" spans="98:125" ht="12.75" customHeight="1" thickBot="1">
      <c r="CT85" s="34"/>
      <c r="DA85" s="2">
        <f>$CT$54</f>
        <v>0</v>
      </c>
      <c r="DB85" s="2"/>
      <c r="DC85" s="2">
        <f>$CV$54</f>
        <v>0</v>
      </c>
      <c r="DD85" s="2">
        <f>$CW$54</f>
        <v>0</v>
      </c>
      <c r="DE85" s="2">
        <f>$CX$54</f>
        <v>0</v>
      </c>
      <c r="DF85" s="2">
        <f>$CY$54</f>
        <v>0</v>
      </c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1"/>
    </row>
    <row r="86" spans="2:125" ht="18.75" thickBot="1">
      <c r="B86" s="240" t="s">
        <v>39</v>
      </c>
      <c r="C86" s="241"/>
      <c r="D86" s="240" t="s">
        <v>8</v>
      </c>
      <c r="E86" s="242"/>
      <c r="F86" s="242"/>
      <c r="G86" s="242"/>
      <c r="H86" s="240" t="s">
        <v>0</v>
      </c>
      <c r="I86" s="242"/>
      <c r="J86" s="242"/>
      <c r="K86" s="242"/>
      <c r="L86" s="241"/>
      <c r="M86" s="240" t="s">
        <v>42</v>
      </c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1"/>
      <c r="AY86" s="240" t="s">
        <v>9</v>
      </c>
      <c r="AZ86" s="242"/>
      <c r="BA86" s="242"/>
      <c r="BB86" s="242"/>
      <c r="BC86" s="241"/>
      <c r="CT86" s="35" t="s">
        <v>43</v>
      </c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1"/>
    </row>
    <row r="87" spans="2:125" ht="18.75" thickBot="1">
      <c r="B87" s="221">
        <v>30</v>
      </c>
      <c r="C87" s="222"/>
      <c r="D87" s="223">
        <v>2</v>
      </c>
      <c r="E87" s="224"/>
      <c r="F87" s="224"/>
      <c r="G87" s="225"/>
      <c r="H87" s="226">
        <f>H83</f>
        <v>0.48055555555555557</v>
      </c>
      <c r="I87" s="227"/>
      <c r="J87" s="227"/>
      <c r="K87" s="227"/>
      <c r="L87" s="228"/>
      <c r="M87" s="229" t="str">
        <f>D65</f>
        <v>Oberpullendorf</v>
      </c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9" t="s">
        <v>11</v>
      </c>
      <c r="AG87" s="231" t="str">
        <f>D59</f>
        <v>Piringsdorf Rattersdorf</v>
      </c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2"/>
      <c r="AY87" s="233">
        <v>2</v>
      </c>
      <c r="AZ87" s="213"/>
      <c r="BA87" s="12" t="s">
        <v>10</v>
      </c>
      <c r="BB87" s="213">
        <v>4</v>
      </c>
      <c r="BC87" s="214"/>
      <c r="BD87" s="215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7"/>
      <c r="CN87" s="2">
        <f>AY87-BB87</f>
        <v>-2</v>
      </c>
      <c r="CT87" s="35" t="s">
        <v>44</v>
      </c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1"/>
    </row>
    <row r="88" spans="2:125" ht="12.75" customHeight="1" thickBot="1">
      <c r="B88" s="28"/>
      <c r="C88" s="29"/>
      <c r="D88" s="30"/>
      <c r="E88" s="31"/>
      <c r="F88" s="31"/>
      <c r="G88" s="32"/>
      <c r="H88" s="30"/>
      <c r="I88" s="31"/>
      <c r="J88" s="31"/>
      <c r="K88" s="31"/>
      <c r="L88" s="32"/>
      <c r="M88" s="218" t="s">
        <v>50</v>
      </c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33"/>
      <c r="AG88" s="219" t="s">
        <v>51</v>
      </c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20"/>
      <c r="AY88" s="31"/>
      <c r="AZ88" s="31"/>
      <c r="BA88" s="31"/>
      <c r="BB88" s="31"/>
      <c r="BC88" s="3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1"/>
    </row>
    <row r="89" spans="105:125" ht="12.75" customHeight="1" thickBot="1"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1"/>
    </row>
    <row r="90" spans="2:125" ht="18.75" thickBot="1">
      <c r="B90" s="240" t="s">
        <v>39</v>
      </c>
      <c r="C90" s="241"/>
      <c r="D90" s="240" t="s">
        <v>8</v>
      </c>
      <c r="E90" s="242"/>
      <c r="F90" s="242"/>
      <c r="G90" s="242"/>
      <c r="H90" s="240" t="s">
        <v>0</v>
      </c>
      <c r="I90" s="242"/>
      <c r="J90" s="242"/>
      <c r="K90" s="242"/>
      <c r="L90" s="241"/>
      <c r="M90" s="240" t="s">
        <v>45</v>
      </c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1"/>
      <c r="AY90" s="240" t="s">
        <v>9</v>
      </c>
      <c r="AZ90" s="242"/>
      <c r="BA90" s="242"/>
      <c r="BB90" s="242"/>
      <c r="BC90" s="241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1"/>
    </row>
    <row r="91" spans="2:125" ht="18.75" thickBot="1">
      <c r="B91" s="221">
        <v>31</v>
      </c>
      <c r="C91" s="222"/>
      <c r="D91" s="223">
        <v>1</v>
      </c>
      <c r="E91" s="224"/>
      <c r="F91" s="224"/>
      <c r="G91" s="225"/>
      <c r="H91" s="226">
        <f>H83+CO12</f>
        <v>0.48958333333333337</v>
      </c>
      <c r="I91" s="227"/>
      <c r="J91" s="227"/>
      <c r="K91" s="227"/>
      <c r="L91" s="228"/>
      <c r="M91" s="229" t="str">
        <f>D71</f>
        <v>Kobersdorf</v>
      </c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9" t="s">
        <v>11</v>
      </c>
      <c r="AG91" s="231" t="str">
        <f>D78</f>
        <v>Lutzmannsburg</v>
      </c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2"/>
      <c r="AY91" s="233">
        <v>1</v>
      </c>
      <c r="AZ91" s="213"/>
      <c r="BA91" s="12" t="s">
        <v>10</v>
      </c>
      <c r="BB91" s="213">
        <v>2</v>
      </c>
      <c r="BC91" s="214"/>
      <c r="BD91" s="215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7"/>
      <c r="CN91" s="2">
        <f>AY91-BB91</f>
        <v>-1</v>
      </c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1"/>
    </row>
    <row r="92" spans="2:125" ht="12.75" customHeight="1" thickBot="1">
      <c r="B92" s="28"/>
      <c r="C92" s="29"/>
      <c r="D92" s="30"/>
      <c r="E92" s="31"/>
      <c r="F92" s="31"/>
      <c r="G92" s="32"/>
      <c r="H92" s="30"/>
      <c r="I92" s="31"/>
      <c r="J92" s="31"/>
      <c r="K92" s="31"/>
      <c r="L92" s="32"/>
      <c r="M92" s="218" t="s">
        <v>52</v>
      </c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33"/>
      <c r="AG92" s="219" t="s">
        <v>53</v>
      </c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20"/>
      <c r="AY92" s="31"/>
      <c r="AZ92" s="31"/>
      <c r="BA92" s="31"/>
      <c r="BB92" s="31"/>
      <c r="BC92" s="3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1"/>
    </row>
    <row r="93" spans="105:125" ht="12.75" customHeight="1" thickBot="1"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1"/>
    </row>
    <row r="94" spans="2:125" ht="18.75" thickBot="1">
      <c r="B94" s="240" t="s">
        <v>39</v>
      </c>
      <c r="C94" s="241"/>
      <c r="D94" s="240" t="s">
        <v>8</v>
      </c>
      <c r="E94" s="242"/>
      <c r="F94" s="242"/>
      <c r="G94" s="242"/>
      <c r="H94" s="240" t="s">
        <v>0</v>
      </c>
      <c r="I94" s="242"/>
      <c r="J94" s="242"/>
      <c r="K94" s="242"/>
      <c r="L94" s="241"/>
      <c r="M94" s="240" t="s">
        <v>46</v>
      </c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1"/>
      <c r="AY94" s="240" t="s">
        <v>9</v>
      </c>
      <c r="AZ94" s="242"/>
      <c r="BA94" s="242"/>
      <c r="BB94" s="242"/>
      <c r="BC94" s="241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1"/>
    </row>
    <row r="95" spans="2:125" ht="18.75" thickBot="1">
      <c r="B95" s="221">
        <v>32</v>
      </c>
      <c r="C95" s="222"/>
      <c r="D95" s="223">
        <v>2</v>
      </c>
      <c r="E95" s="224"/>
      <c r="F95" s="224"/>
      <c r="G95" s="225"/>
      <c r="H95" s="226">
        <f>H91</f>
        <v>0.48958333333333337</v>
      </c>
      <c r="I95" s="227"/>
      <c r="J95" s="227"/>
      <c r="K95" s="227"/>
      <c r="L95" s="228"/>
      <c r="M95" s="229" t="str">
        <f>D77</f>
        <v>Oberloisdorf</v>
      </c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9" t="s">
        <v>11</v>
      </c>
      <c r="AG95" s="231" t="str">
        <f>D72</f>
        <v>Markt St. Martin</v>
      </c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231"/>
      <c r="AU95" s="231"/>
      <c r="AV95" s="231"/>
      <c r="AW95" s="231"/>
      <c r="AX95" s="232"/>
      <c r="AY95" s="233">
        <v>1</v>
      </c>
      <c r="AZ95" s="213"/>
      <c r="BA95" s="12" t="s">
        <v>10</v>
      </c>
      <c r="BB95" s="213">
        <v>4</v>
      </c>
      <c r="BC95" s="214"/>
      <c r="BD95" s="215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  <c r="CG95" s="216"/>
      <c r="CH95" s="216"/>
      <c r="CI95" s="216"/>
      <c r="CJ95" s="216"/>
      <c r="CK95" s="216"/>
      <c r="CL95" s="216"/>
      <c r="CM95" s="217"/>
      <c r="CN95" s="2">
        <f>AY95-BB95</f>
        <v>-3</v>
      </c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1"/>
    </row>
    <row r="96" spans="2:125" ht="12.75" customHeight="1" thickBot="1">
      <c r="B96" s="28"/>
      <c r="C96" s="29"/>
      <c r="D96" s="30"/>
      <c r="E96" s="31"/>
      <c r="F96" s="31"/>
      <c r="G96" s="32"/>
      <c r="H96" s="30"/>
      <c r="I96" s="31"/>
      <c r="J96" s="31"/>
      <c r="K96" s="31"/>
      <c r="L96" s="32"/>
      <c r="M96" s="218" t="s">
        <v>54</v>
      </c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33"/>
      <c r="AG96" s="219" t="s">
        <v>55</v>
      </c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20"/>
      <c r="AY96" s="31"/>
      <c r="AZ96" s="31"/>
      <c r="BA96" s="31"/>
      <c r="BB96" s="31"/>
      <c r="BC96" s="3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1"/>
    </row>
    <row r="97" spans="2:98" ht="18.75" thickBo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1"/>
      <c r="AZ97" s="21"/>
      <c r="BA97" s="20"/>
      <c r="BB97" s="21"/>
      <c r="BC97" s="21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3"/>
      <c r="CT97" s="27"/>
    </row>
    <row r="98" spans="2:125" ht="18.75" customHeight="1" thickBot="1">
      <c r="B98" s="237" t="s">
        <v>39</v>
      </c>
      <c r="C98" s="238"/>
      <c r="D98" s="237" t="s">
        <v>8</v>
      </c>
      <c r="E98" s="239"/>
      <c r="F98" s="239"/>
      <c r="G98" s="239"/>
      <c r="H98" s="237" t="s">
        <v>0</v>
      </c>
      <c r="I98" s="239"/>
      <c r="J98" s="239"/>
      <c r="K98" s="239"/>
      <c r="L98" s="238"/>
      <c r="M98" s="237" t="s">
        <v>56</v>
      </c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8"/>
      <c r="AY98" s="237" t="s">
        <v>9</v>
      </c>
      <c r="AZ98" s="239"/>
      <c r="BA98" s="239"/>
      <c r="BB98" s="239"/>
      <c r="BC98" s="238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1"/>
    </row>
    <row r="99" spans="2:125" ht="18.75" thickBot="1">
      <c r="B99" s="221">
        <v>33</v>
      </c>
      <c r="C99" s="222"/>
      <c r="D99" s="223">
        <v>1</v>
      </c>
      <c r="E99" s="224"/>
      <c r="F99" s="224"/>
      <c r="G99" s="225"/>
      <c r="H99" s="226">
        <f>H91+CO12</f>
        <v>0.49861111111111117</v>
      </c>
      <c r="I99" s="227"/>
      <c r="J99" s="227"/>
      <c r="K99" s="227"/>
      <c r="L99" s="228"/>
      <c r="M99" s="229" t="str">
        <f>IF((OR(AY83="",BB83="")),"",IF(CN83&gt;0,M83,AG83))</f>
        <v>Unterrabnitz</v>
      </c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9" t="s">
        <v>11</v>
      </c>
      <c r="AG99" s="231" t="str">
        <f>IF((OR(AY91="",BB91="")),"",IF(CN91&gt;0,M91,AG91))</f>
        <v>Lutzmannsburg</v>
      </c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1"/>
      <c r="AS99" s="231"/>
      <c r="AT99" s="231"/>
      <c r="AU99" s="231"/>
      <c r="AV99" s="231"/>
      <c r="AW99" s="231"/>
      <c r="AX99" s="232"/>
      <c r="AY99" s="233">
        <v>1</v>
      </c>
      <c r="AZ99" s="213"/>
      <c r="BA99" s="12" t="s">
        <v>10</v>
      </c>
      <c r="BB99" s="213">
        <v>0</v>
      </c>
      <c r="BC99" s="214"/>
      <c r="BD99" s="215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  <c r="BZ99" s="216"/>
      <c r="CA99" s="216"/>
      <c r="CB99" s="216"/>
      <c r="CC99" s="216"/>
      <c r="CD99" s="216"/>
      <c r="CE99" s="216"/>
      <c r="CF99" s="216"/>
      <c r="CG99" s="216"/>
      <c r="CH99" s="216"/>
      <c r="CI99" s="216"/>
      <c r="CJ99" s="216"/>
      <c r="CK99" s="216"/>
      <c r="CL99" s="216"/>
      <c r="CM99" s="217"/>
      <c r="CN99" s="2">
        <f>AY99-BB99</f>
        <v>1</v>
      </c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1"/>
    </row>
    <row r="100" spans="2:125" ht="12.75" customHeight="1" thickBot="1">
      <c r="B100" s="28"/>
      <c r="C100" s="29"/>
      <c r="D100" s="30"/>
      <c r="E100" s="31"/>
      <c r="F100" s="31"/>
      <c r="G100" s="32"/>
      <c r="H100" s="30"/>
      <c r="I100" s="31"/>
      <c r="J100" s="31"/>
      <c r="K100" s="31"/>
      <c r="L100" s="32"/>
      <c r="M100" s="218" t="s">
        <v>58</v>
      </c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33"/>
      <c r="AG100" s="219" t="s">
        <v>59</v>
      </c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20"/>
      <c r="AY100" s="31"/>
      <c r="AZ100" s="31"/>
      <c r="BA100" s="31"/>
      <c r="BB100" s="31"/>
      <c r="BC100" s="3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1"/>
    </row>
    <row r="101" spans="2:125" ht="12.75" customHeight="1" thickBot="1">
      <c r="B101" s="36"/>
      <c r="C101" s="36"/>
      <c r="D101" s="15"/>
      <c r="E101" s="15"/>
      <c r="F101" s="15"/>
      <c r="G101" s="15"/>
      <c r="H101" s="15"/>
      <c r="I101" s="15"/>
      <c r="J101" s="15"/>
      <c r="K101" s="15"/>
      <c r="L101" s="15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5"/>
      <c r="AZ101" s="15"/>
      <c r="BA101" s="15"/>
      <c r="BB101" s="15"/>
      <c r="BC101" s="15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1"/>
    </row>
    <row r="102" spans="2:125" ht="18.75" customHeight="1" thickBot="1">
      <c r="B102" s="237" t="s">
        <v>39</v>
      </c>
      <c r="C102" s="238"/>
      <c r="D102" s="237" t="s">
        <v>8</v>
      </c>
      <c r="E102" s="239"/>
      <c r="F102" s="239"/>
      <c r="G102" s="239"/>
      <c r="H102" s="237" t="s">
        <v>0</v>
      </c>
      <c r="I102" s="239"/>
      <c r="J102" s="239"/>
      <c r="K102" s="239"/>
      <c r="L102" s="238"/>
      <c r="M102" s="237" t="s">
        <v>57</v>
      </c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8"/>
      <c r="AY102" s="237" t="s">
        <v>9</v>
      </c>
      <c r="AZ102" s="239"/>
      <c r="BA102" s="239"/>
      <c r="BB102" s="239"/>
      <c r="BC102" s="238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1"/>
    </row>
    <row r="103" spans="2:125" ht="18.75" thickBot="1">
      <c r="B103" s="221">
        <v>34</v>
      </c>
      <c r="C103" s="222"/>
      <c r="D103" s="223">
        <v>2</v>
      </c>
      <c r="E103" s="224"/>
      <c r="F103" s="224"/>
      <c r="G103" s="225"/>
      <c r="H103" s="226">
        <f>H99</f>
        <v>0.49861111111111117</v>
      </c>
      <c r="I103" s="227"/>
      <c r="J103" s="227"/>
      <c r="K103" s="227"/>
      <c r="L103" s="228"/>
      <c r="M103" s="229" t="str">
        <f>IF((OR(AY87="",BB87="")),"",IF(CN87&gt;0,M87,AG87))</f>
        <v>Piringsdorf Rattersdorf</v>
      </c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9" t="s">
        <v>11</v>
      </c>
      <c r="AG103" s="231" t="str">
        <f>IF((OR(AY95="",BB95="")),"",IF(CN95&gt;0,M95,AG95))</f>
        <v>Markt St. Martin</v>
      </c>
      <c r="AH103" s="231"/>
      <c r="AI103" s="231"/>
      <c r="AJ103" s="231"/>
      <c r="AK103" s="231"/>
      <c r="AL103" s="231"/>
      <c r="AM103" s="231"/>
      <c r="AN103" s="231"/>
      <c r="AO103" s="231"/>
      <c r="AP103" s="231"/>
      <c r="AQ103" s="231"/>
      <c r="AR103" s="231"/>
      <c r="AS103" s="231"/>
      <c r="AT103" s="231"/>
      <c r="AU103" s="231"/>
      <c r="AV103" s="231"/>
      <c r="AW103" s="231"/>
      <c r="AX103" s="232"/>
      <c r="AY103" s="233">
        <v>1</v>
      </c>
      <c r="AZ103" s="213"/>
      <c r="BA103" s="12" t="s">
        <v>10</v>
      </c>
      <c r="BB103" s="213">
        <v>2</v>
      </c>
      <c r="BC103" s="214"/>
      <c r="BD103" s="215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7"/>
      <c r="CN103" s="2">
        <f>AY103-BB103</f>
        <v>-1</v>
      </c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1"/>
    </row>
    <row r="104" spans="2:125" ht="12.75" customHeight="1" thickBot="1">
      <c r="B104" s="28"/>
      <c r="C104" s="29"/>
      <c r="D104" s="30"/>
      <c r="E104" s="31"/>
      <c r="F104" s="31"/>
      <c r="G104" s="32"/>
      <c r="H104" s="30"/>
      <c r="I104" s="31"/>
      <c r="J104" s="31"/>
      <c r="K104" s="31"/>
      <c r="L104" s="32"/>
      <c r="M104" s="218" t="s">
        <v>60</v>
      </c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33"/>
      <c r="AG104" s="219" t="s">
        <v>61</v>
      </c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20"/>
      <c r="AY104" s="31"/>
      <c r="AZ104" s="31"/>
      <c r="BA104" s="31"/>
      <c r="BB104" s="31"/>
      <c r="BC104" s="3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1"/>
    </row>
    <row r="105" spans="2:98" ht="18.75" thickBot="1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1"/>
      <c r="AZ105" s="21"/>
      <c r="BA105" s="20"/>
      <c r="BB105" s="21"/>
      <c r="BC105" s="21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3"/>
      <c r="CT105" s="27"/>
    </row>
    <row r="106" spans="2:125" ht="18.75" customHeight="1" thickBot="1">
      <c r="B106" s="234" t="s">
        <v>39</v>
      </c>
      <c r="C106" s="235"/>
      <c r="D106" s="234" t="s">
        <v>8</v>
      </c>
      <c r="E106" s="236"/>
      <c r="F106" s="236"/>
      <c r="G106" s="236"/>
      <c r="H106" s="234" t="s">
        <v>0</v>
      </c>
      <c r="I106" s="236"/>
      <c r="J106" s="236"/>
      <c r="K106" s="236"/>
      <c r="L106" s="235"/>
      <c r="M106" s="234" t="s">
        <v>47</v>
      </c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5"/>
      <c r="AY106" s="234" t="s">
        <v>9</v>
      </c>
      <c r="AZ106" s="236"/>
      <c r="BA106" s="236"/>
      <c r="BB106" s="236"/>
      <c r="BC106" s="235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1"/>
    </row>
    <row r="107" spans="2:125" ht="18.75" thickBot="1">
      <c r="B107" s="221">
        <v>35</v>
      </c>
      <c r="C107" s="222"/>
      <c r="D107" s="223">
        <v>1</v>
      </c>
      <c r="E107" s="224"/>
      <c r="F107" s="224"/>
      <c r="G107" s="225"/>
      <c r="H107" s="226">
        <f>H99+CO12</f>
        <v>0.507638888888889</v>
      </c>
      <c r="I107" s="227"/>
      <c r="J107" s="227"/>
      <c r="K107" s="227"/>
      <c r="L107" s="228"/>
      <c r="M107" s="229" t="str">
        <f>IF((OR(AY99="",BB99="")),"",IF(CN99&gt;0,M99,AG99))</f>
        <v>Unterrabnitz</v>
      </c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9" t="s">
        <v>11</v>
      </c>
      <c r="AG107" s="231" t="str">
        <f>IF((OR(AY103="",BB103="")),"",IF(CN103&gt;0,M103,AG103))</f>
        <v>Markt St. Martin</v>
      </c>
      <c r="AH107" s="231"/>
      <c r="AI107" s="231"/>
      <c r="AJ107" s="231"/>
      <c r="AK107" s="231"/>
      <c r="AL107" s="231"/>
      <c r="AM107" s="231"/>
      <c r="AN107" s="231"/>
      <c r="AO107" s="231"/>
      <c r="AP107" s="231"/>
      <c r="AQ107" s="231"/>
      <c r="AR107" s="231"/>
      <c r="AS107" s="231"/>
      <c r="AT107" s="231"/>
      <c r="AU107" s="231"/>
      <c r="AV107" s="231"/>
      <c r="AW107" s="231"/>
      <c r="AX107" s="232"/>
      <c r="AY107" s="233"/>
      <c r="AZ107" s="213"/>
      <c r="BA107" s="12" t="s">
        <v>10</v>
      </c>
      <c r="BB107" s="213"/>
      <c r="BC107" s="214"/>
      <c r="BD107" s="215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  <c r="BZ107" s="216"/>
      <c r="CA107" s="216"/>
      <c r="CB107" s="216"/>
      <c r="CC107" s="216"/>
      <c r="CD107" s="216"/>
      <c r="CE107" s="216"/>
      <c r="CF107" s="216"/>
      <c r="CG107" s="216"/>
      <c r="CH107" s="216"/>
      <c r="CI107" s="216"/>
      <c r="CJ107" s="216"/>
      <c r="CK107" s="216"/>
      <c r="CL107" s="216"/>
      <c r="CM107" s="217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1"/>
    </row>
    <row r="108" spans="2:125" ht="12.75" customHeight="1" thickBot="1">
      <c r="B108" s="28"/>
      <c r="C108" s="29"/>
      <c r="D108" s="30"/>
      <c r="E108" s="31"/>
      <c r="F108" s="31"/>
      <c r="G108" s="32"/>
      <c r="H108" s="30"/>
      <c r="I108" s="31"/>
      <c r="J108" s="31"/>
      <c r="K108" s="31"/>
      <c r="L108" s="32"/>
      <c r="M108" s="218" t="s">
        <v>62</v>
      </c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33"/>
      <c r="AG108" s="219" t="s">
        <v>63</v>
      </c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20"/>
      <c r="AY108" s="31"/>
      <c r="AZ108" s="31"/>
      <c r="BA108" s="31"/>
      <c r="BB108" s="31"/>
      <c r="BC108" s="3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1"/>
    </row>
    <row r="109" spans="2:125" ht="18">
      <c r="B109" s="36"/>
      <c r="C109" s="36"/>
      <c r="D109" s="15"/>
      <c r="E109" s="15"/>
      <c r="F109" s="15"/>
      <c r="G109" s="15"/>
      <c r="H109" s="15"/>
      <c r="I109" s="15"/>
      <c r="J109" s="15"/>
      <c r="K109" s="15"/>
      <c r="L109" s="15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5"/>
      <c r="AZ109" s="15"/>
      <c r="BA109" s="15"/>
      <c r="BB109" s="15"/>
      <c r="BC109" s="15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1"/>
    </row>
  </sheetData>
  <sheetProtection/>
  <mergeCells count="560">
    <mergeCell ref="B82:C82"/>
    <mergeCell ref="D82:G82"/>
    <mergeCell ref="H82:L82"/>
    <mergeCell ref="M82:AX82"/>
    <mergeCell ref="AY82:BC82"/>
    <mergeCell ref="B83:C83"/>
    <mergeCell ref="D83:G83"/>
    <mergeCell ref="H83:L83"/>
    <mergeCell ref="M83:AE83"/>
    <mergeCell ref="AG83:AX83"/>
    <mergeCell ref="AY83:AZ83"/>
    <mergeCell ref="BB83:BC83"/>
    <mergeCell ref="BD83:CM83"/>
    <mergeCell ref="M84:AE84"/>
    <mergeCell ref="AG84:AX84"/>
    <mergeCell ref="B86:C86"/>
    <mergeCell ref="D86:G86"/>
    <mergeCell ref="H86:L86"/>
    <mergeCell ref="M86:AX86"/>
    <mergeCell ref="AY86:BC86"/>
    <mergeCell ref="BB87:BC87"/>
    <mergeCell ref="H87:L87"/>
    <mergeCell ref="M87:AE87"/>
    <mergeCell ref="AG87:AX87"/>
    <mergeCell ref="AY87:AZ87"/>
    <mergeCell ref="BD87:CM87"/>
    <mergeCell ref="M88:AE88"/>
    <mergeCell ref="AG88:AX88"/>
    <mergeCell ref="B90:C90"/>
    <mergeCell ref="D90:G90"/>
    <mergeCell ref="H90:L90"/>
    <mergeCell ref="M90:AX90"/>
    <mergeCell ref="AY90:BC90"/>
    <mergeCell ref="B87:C87"/>
    <mergeCell ref="D87:G87"/>
    <mergeCell ref="BB91:BC91"/>
    <mergeCell ref="BD91:CM91"/>
    <mergeCell ref="M92:AE92"/>
    <mergeCell ref="AG92:AX92"/>
    <mergeCell ref="B94:C94"/>
    <mergeCell ref="D94:G94"/>
    <mergeCell ref="H94:L94"/>
    <mergeCell ref="M94:AX94"/>
    <mergeCell ref="AY94:BC94"/>
    <mergeCell ref="B91:C91"/>
    <mergeCell ref="D91:G91"/>
    <mergeCell ref="H91:L91"/>
    <mergeCell ref="M91:AE91"/>
    <mergeCell ref="AG91:AX91"/>
    <mergeCell ref="AY91:AZ91"/>
    <mergeCell ref="B98:C98"/>
    <mergeCell ref="D98:G98"/>
    <mergeCell ref="H98:L98"/>
    <mergeCell ref="M98:AX98"/>
    <mergeCell ref="AY98:BC98"/>
    <mergeCell ref="BB95:BC95"/>
    <mergeCell ref="BD95:CM95"/>
    <mergeCell ref="M96:AE96"/>
    <mergeCell ref="AG96:AX96"/>
    <mergeCell ref="B95:C95"/>
    <mergeCell ref="D95:G95"/>
    <mergeCell ref="H95:L95"/>
    <mergeCell ref="M95:AE95"/>
    <mergeCell ref="AG95:AX95"/>
    <mergeCell ref="AY95:AZ95"/>
    <mergeCell ref="BB99:BC99"/>
    <mergeCell ref="H99:L99"/>
    <mergeCell ref="M99:AE99"/>
    <mergeCell ref="AG99:AX99"/>
    <mergeCell ref="AY99:AZ99"/>
    <mergeCell ref="BD99:CM99"/>
    <mergeCell ref="M100:AE100"/>
    <mergeCell ref="AG100:AX100"/>
    <mergeCell ref="B102:C102"/>
    <mergeCell ref="D102:G102"/>
    <mergeCell ref="H102:L102"/>
    <mergeCell ref="M102:AX102"/>
    <mergeCell ref="AY102:BC102"/>
    <mergeCell ref="B99:C99"/>
    <mergeCell ref="D99:G99"/>
    <mergeCell ref="BB103:BC103"/>
    <mergeCell ref="BD103:CM103"/>
    <mergeCell ref="M104:AE104"/>
    <mergeCell ref="AG104:AX104"/>
    <mergeCell ref="B106:C106"/>
    <mergeCell ref="D106:G106"/>
    <mergeCell ref="H106:L106"/>
    <mergeCell ref="M106:AX106"/>
    <mergeCell ref="AY106:BC106"/>
    <mergeCell ref="B103:C103"/>
    <mergeCell ref="D103:G103"/>
    <mergeCell ref="H103:L103"/>
    <mergeCell ref="M103:AE103"/>
    <mergeCell ref="AG103:AX103"/>
    <mergeCell ref="AY103:AZ103"/>
    <mergeCell ref="BB107:BC107"/>
    <mergeCell ref="BD107:CM107"/>
    <mergeCell ref="M108:AE108"/>
    <mergeCell ref="AG108:AX108"/>
    <mergeCell ref="B107:C107"/>
    <mergeCell ref="D107:G107"/>
    <mergeCell ref="H107:L107"/>
    <mergeCell ref="M107:AE107"/>
    <mergeCell ref="AG107:AX107"/>
    <mergeCell ref="AY107:AZ107"/>
    <mergeCell ref="B73:C73"/>
    <mergeCell ref="D73:T73"/>
    <mergeCell ref="U73:W73"/>
    <mergeCell ref="X73:Z73"/>
    <mergeCell ref="B72:C72"/>
    <mergeCell ref="D72:T72"/>
    <mergeCell ref="U72:W72"/>
    <mergeCell ref="AF73:AH73"/>
    <mergeCell ref="AA74:AB74"/>
    <mergeCell ref="AD74:AE74"/>
    <mergeCell ref="AF74:AH74"/>
    <mergeCell ref="B74:C74"/>
    <mergeCell ref="D74:T74"/>
    <mergeCell ref="U74:W74"/>
    <mergeCell ref="X74:Z74"/>
    <mergeCell ref="AA73:AB73"/>
    <mergeCell ref="AD73:AE73"/>
    <mergeCell ref="X72:Z72"/>
    <mergeCell ref="BB45:BC45"/>
    <mergeCell ref="AY44:AZ44"/>
    <mergeCell ref="BB44:BC44"/>
    <mergeCell ref="AA72:AB72"/>
    <mergeCell ref="AD72:AE72"/>
    <mergeCell ref="AF72:AH72"/>
    <mergeCell ref="AF64:AH64"/>
    <mergeCell ref="AF59:AH59"/>
    <mergeCell ref="AF60:AH60"/>
    <mergeCell ref="AF61:AH61"/>
    <mergeCell ref="AF66:AH66"/>
    <mergeCell ref="AD65:AE65"/>
    <mergeCell ref="AF65:AH65"/>
    <mergeCell ref="AF67:AH67"/>
    <mergeCell ref="P49:AF49"/>
    <mergeCell ref="P51:AF51"/>
    <mergeCell ref="AY42:AZ42"/>
    <mergeCell ref="AF68:AH68"/>
    <mergeCell ref="AA66:AB66"/>
    <mergeCell ref="B68:C68"/>
    <mergeCell ref="AY43:AZ43"/>
    <mergeCell ref="AA71:AB71"/>
    <mergeCell ref="AD71:AE71"/>
    <mergeCell ref="AF71:AH71"/>
    <mergeCell ref="P43:AF43"/>
    <mergeCell ref="D68:T68"/>
    <mergeCell ref="U68:W68"/>
    <mergeCell ref="X68:Z68"/>
    <mergeCell ref="B71:C71"/>
    <mergeCell ref="D71:T71"/>
    <mergeCell ref="U71:W71"/>
    <mergeCell ref="X71:Z71"/>
    <mergeCell ref="AY45:AZ45"/>
    <mergeCell ref="B70:T70"/>
    <mergeCell ref="U70:W70"/>
    <mergeCell ref="X70:Z70"/>
    <mergeCell ref="AA70:AE70"/>
    <mergeCell ref="AF70:AH70"/>
    <mergeCell ref="AD68:AE68"/>
    <mergeCell ref="H45:J45"/>
    <mergeCell ref="D40:G40"/>
    <mergeCell ref="B59:C59"/>
    <mergeCell ref="B60:C60"/>
    <mergeCell ref="H39:J39"/>
    <mergeCell ref="K39:O39"/>
    <mergeCell ref="AA61:AB61"/>
    <mergeCell ref="AD59:AE59"/>
    <mergeCell ref="AD60:AE60"/>
    <mergeCell ref="AD61:AE61"/>
    <mergeCell ref="X59:Z59"/>
    <mergeCell ref="X60:Z60"/>
    <mergeCell ref="D60:T60"/>
    <mergeCell ref="D43:G43"/>
    <mergeCell ref="H43:J43"/>
    <mergeCell ref="D42:G42"/>
    <mergeCell ref="H42:J42"/>
    <mergeCell ref="K42:O42"/>
    <mergeCell ref="P42:AF42"/>
    <mergeCell ref="Q6:AZ6"/>
    <mergeCell ref="Q7:AZ7"/>
    <mergeCell ref="Q8:AZ8"/>
    <mergeCell ref="AJ10:AQ10"/>
    <mergeCell ref="L10:X10"/>
    <mergeCell ref="D25:AA25"/>
    <mergeCell ref="E6:P6"/>
    <mergeCell ref="E7:P7"/>
    <mergeCell ref="D23:AA23"/>
    <mergeCell ref="N12:O12"/>
    <mergeCell ref="T12:X12"/>
    <mergeCell ref="L12:M12"/>
    <mergeCell ref="D24:AA24"/>
    <mergeCell ref="E8:P8"/>
    <mergeCell ref="E10:K10"/>
    <mergeCell ref="AD25:AE25"/>
    <mergeCell ref="AF25:BC25"/>
    <mergeCell ref="B22:C22"/>
    <mergeCell ref="B17:C17"/>
    <mergeCell ref="P36:AF36"/>
    <mergeCell ref="P37:AF37"/>
    <mergeCell ref="B35:C35"/>
    <mergeCell ref="B36:C36"/>
    <mergeCell ref="B24:C24"/>
    <mergeCell ref="B25:C25"/>
    <mergeCell ref="P39:AF39"/>
    <mergeCell ref="B34:C34"/>
    <mergeCell ref="B37:C37"/>
    <mergeCell ref="B38:C38"/>
    <mergeCell ref="B29:C29"/>
    <mergeCell ref="B30:C30"/>
    <mergeCell ref="B31:C31"/>
    <mergeCell ref="H28:J28"/>
    <mergeCell ref="K28:O28"/>
    <mergeCell ref="K29:O29"/>
    <mergeCell ref="D33:G33"/>
    <mergeCell ref="D34:G34"/>
    <mergeCell ref="D35:G35"/>
    <mergeCell ref="D36:G36"/>
    <mergeCell ref="B21:AA21"/>
    <mergeCell ref="H29:J29"/>
    <mergeCell ref="AA68:AB68"/>
    <mergeCell ref="U67:W67"/>
    <mergeCell ref="X67:Z67"/>
    <mergeCell ref="AA67:AB67"/>
    <mergeCell ref="D67:T67"/>
    <mergeCell ref="X65:Z65"/>
    <mergeCell ref="AA65:AB65"/>
    <mergeCell ref="AA64:AE64"/>
    <mergeCell ref="X64:Z64"/>
    <mergeCell ref="D66:T66"/>
    <mergeCell ref="U66:W66"/>
    <mergeCell ref="X66:Z66"/>
    <mergeCell ref="AD66:AE66"/>
    <mergeCell ref="AD67:AE67"/>
    <mergeCell ref="D65:T65"/>
    <mergeCell ref="U65:W65"/>
    <mergeCell ref="B64:T64"/>
    <mergeCell ref="U64:W64"/>
    <mergeCell ref="K47:O47"/>
    <mergeCell ref="D46:G46"/>
    <mergeCell ref="H46:J46"/>
    <mergeCell ref="K46:O46"/>
    <mergeCell ref="B52:C52"/>
    <mergeCell ref="U60:W60"/>
    <mergeCell ref="B67:C67"/>
    <mergeCell ref="B61:C61"/>
    <mergeCell ref="X61:Z61"/>
    <mergeCell ref="D61:T61"/>
    <mergeCell ref="B66:C66"/>
    <mergeCell ref="B65:C65"/>
    <mergeCell ref="B46:C46"/>
    <mergeCell ref="K53:O53"/>
    <mergeCell ref="P46:AF46"/>
    <mergeCell ref="B58:C58"/>
    <mergeCell ref="AA57:AE57"/>
    <mergeCell ref="B54:C54"/>
    <mergeCell ref="K54:O54"/>
    <mergeCell ref="AA59:AB59"/>
    <mergeCell ref="AA60:AB60"/>
    <mergeCell ref="B57:T57"/>
    <mergeCell ref="U61:W61"/>
    <mergeCell ref="B40:C40"/>
    <mergeCell ref="B44:C44"/>
    <mergeCell ref="B42:C42"/>
    <mergeCell ref="B43:C43"/>
    <mergeCell ref="B53:C53"/>
    <mergeCell ref="D53:G53"/>
    <mergeCell ref="B45:C45"/>
    <mergeCell ref="D37:G37"/>
    <mergeCell ref="D38:G38"/>
    <mergeCell ref="D44:G44"/>
    <mergeCell ref="D39:G39"/>
    <mergeCell ref="B15:C15"/>
    <mergeCell ref="B16:C16"/>
    <mergeCell ref="D15:AA15"/>
    <mergeCell ref="D16:AA16"/>
    <mergeCell ref="AD15:AE15"/>
    <mergeCell ref="AD16:AE16"/>
    <mergeCell ref="AF15:BC15"/>
    <mergeCell ref="AY33:AZ33"/>
    <mergeCell ref="AY27:BC27"/>
    <mergeCell ref="P27:AX27"/>
    <mergeCell ref="P33:AF33"/>
    <mergeCell ref="AY28:AZ28"/>
    <mergeCell ref="AY29:AZ29"/>
    <mergeCell ref="AY30:AZ30"/>
    <mergeCell ref="BB33:BC33"/>
    <mergeCell ref="B18:C18"/>
    <mergeCell ref="D17:AA17"/>
    <mergeCell ref="D18:AA18"/>
    <mergeCell ref="B27:C27"/>
    <mergeCell ref="D27:G27"/>
    <mergeCell ref="H27:J27"/>
    <mergeCell ref="K27:O27"/>
    <mergeCell ref="D22:AA22"/>
    <mergeCell ref="H30:J30"/>
    <mergeCell ref="B23:C23"/>
    <mergeCell ref="AF18:BC18"/>
    <mergeCell ref="AD17:AE17"/>
    <mergeCell ref="AD18:AE18"/>
    <mergeCell ref="AY34:AZ34"/>
    <mergeCell ref="AD21:BC21"/>
    <mergeCell ref="AD22:AE22"/>
    <mergeCell ref="AF24:BC24"/>
    <mergeCell ref="AF22:BC22"/>
    <mergeCell ref="AD23:AE23"/>
    <mergeCell ref="AF23:BC23"/>
    <mergeCell ref="AD24:AE24"/>
    <mergeCell ref="B19:C19"/>
    <mergeCell ref="D19:AA19"/>
    <mergeCell ref="B32:C32"/>
    <mergeCell ref="D32:G32"/>
    <mergeCell ref="H32:J32"/>
    <mergeCell ref="K32:O32"/>
    <mergeCell ref="P32:AF32"/>
    <mergeCell ref="K33:O33"/>
    <mergeCell ref="H31:J31"/>
    <mergeCell ref="D30:G30"/>
    <mergeCell ref="D31:G31"/>
    <mergeCell ref="AH30:AX30"/>
    <mergeCell ref="AF79:AH79"/>
    <mergeCell ref="AF80:AH80"/>
    <mergeCell ref="B80:C80"/>
    <mergeCell ref="E2:AZ2"/>
    <mergeCell ref="E4:AZ4"/>
    <mergeCell ref="B14:AA14"/>
    <mergeCell ref="AD14:BC14"/>
    <mergeCell ref="AD10:AI10"/>
    <mergeCell ref="AD12:AI12"/>
    <mergeCell ref="AJ12:AM12"/>
    <mergeCell ref="E12:K12"/>
    <mergeCell ref="P12:S12"/>
    <mergeCell ref="AF16:BC16"/>
    <mergeCell ref="X58:Z58"/>
    <mergeCell ref="D58:T58"/>
    <mergeCell ref="D59:T59"/>
    <mergeCell ref="AF17:BC17"/>
    <mergeCell ref="U59:W59"/>
    <mergeCell ref="BB53:BC53"/>
    <mergeCell ref="BB54:BC54"/>
    <mergeCell ref="AY53:AZ53"/>
    <mergeCell ref="AY54:AZ54"/>
    <mergeCell ref="AY38:AZ38"/>
    <mergeCell ref="P34:AF34"/>
    <mergeCell ref="B79:C79"/>
    <mergeCell ref="D79:T79"/>
    <mergeCell ref="U79:W79"/>
    <mergeCell ref="X79:Z79"/>
    <mergeCell ref="AA79:AB79"/>
    <mergeCell ref="AD79:AE79"/>
    <mergeCell ref="D80:T80"/>
    <mergeCell ref="U80:W80"/>
    <mergeCell ref="X80:Z80"/>
    <mergeCell ref="AA80:AB80"/>
    <mergeCell ref="AD80:AE80"/>
    <mergeCell ref="BD27:BH27"/>
    <mergeCell ref="BD28:BH28"/>
    <mergeCell ref="BD29:BH29"/>
    <mergeCell ref="BD30:BH30"/>
    <mergeCell ref="BD31:BH31"/>
    <mergeCell ref="AF77:AH77"/>
    <mergeCell ref="B76:T76"/>
    <mergeCell ref="U76:W76"/>
    <mergeCell ref="B78:C78"/>
    <mergeCell ref="D78:T78"/>
    <mergeCell ref="U78:W78"/>
    <mergeCell ref="X78:Z78"/>
    <mergeCell ref="AA78:AB78"/>
    <mergeCell ref="AD78:AE78"/>
    <mergeCell ref="B77:C77"/>
    <mergeCell ref="AF78:AH78"/>
    <mergeCell ref="AY31:AZ31"/>
    <mergeCell ref="BB37:BC37"/>
    <mergeCell ref="BB38:BC38"/>
    <mergeCell ref="BB35:BC35"/>
    <mergeCell ref="BB36:BC36"/>
    <mergeCell ref="AY35:AZ35"/>
    <mergeCell ref="AY36:AZ36"/>
    <mergeCell ref="AY37:AZ37"/>
    <mergeCell ref="BD54:BH54"/>
    <mergeCell ref="BD45:BH45"/>
    <mergeCell ref="BD39:BH39"/>
    <mergeCell ref="BD40:BH40"/>
    <mergeCell ref="BD44:BH44"/>
    <mergeCell ref="BD49:BH49"/>
    <mergeCell ref="BD51:BH51"/>
    <mergeCell ref="BD52:BH52"/>
    <mergeCell ref="D77:T77"/>
    <mergeCell ref="U77:W77"/>
    <mergeCell ref="X77:Z77"/>
    <mergeCell ref="AA77:AB77"/>
    <mergeCell ref="AD77:AE77"/>
    <mergeCell ref="AH53:AX53"/>
    <mergeCell ref="AH54:AX54"/>
    <mergeCell ref="AH44:AX44"/>
    <mergeCell ref="AH42:AX42"/>
    <mergeCell ref="D54:G54"/>
    <mergeCell ref="D45:G45"/>
    <mergeCell ref="H40:J40"/>
    <mergeCell ref="H44:J44"/>
    <mergeCell ref="K45:O45"/>
    <mergeCell ref="P47:AF47"/>
    <mergeCell ref="P48:AF48"/>
    <mergeCell ref="B33:C33"/>
    <mergeCell ref="B28:C28"/>
    <mergeCell ref="BD43:BH43"/>
    <mergeCell ref="BD34:BH34"/>
    <mergeCell ref="BD42:BH42"/>
    <mergeCell ref="BD47:BH47"/>
    <mergeCell ref="BD48:BH48"/>
    <mergeCell ref="BD46:BH46"/>
    <mergeCell ref="BD35:BH35"/>
    <mergeCell ref="BD36:BH36"/>
    <mergeCell ref="BD37:BH37"/>
    <mergeCell ref="BD38:BH38"/>
    <mergeCell ref="AH31:AX31"/>
    <mergeCell ref="D29:G29"/>
    <mergeCell ref="K31:O31"/>
    <mergeCell ref="K30:O30"/>
    <mergeCell ref="BB34:BC34"/>
    <mergeCell ref="P28:AF28"/>
    <mergeCell ref="P29:AF29"/>
    <mergeCell ref="P30:AF30"/>
    <mergeCell ref="P31:AF31"/>
    <mergeCell ref="BB28:BC28"/>
    <mergeCell ref="BB29:BC29"/>
    <mergeCell ref="BB30:BC30"/>
    <mergeCell ref="AY46:AZ46"/>
    <mergeCell ref="BB46:BC46"/>
    <mergeCell ref="AH29:AX29"/>
    <mergeCell ref="AH35:AX35"/>
    <mergeCell ref="AH36:AX36"/>
    <mergeCell ref="AH37:AX37"/>
    <mergeCell ref="AH38:AX38"/>
    <mergeCell ref="K34:O34"/>
    <mergeCell ref="BB31:BC31"/>
    <mergeCell ref="BB41:BC41"/>
    <mergeCell ref="K37:O37"/>
    <mergeCell ref="K38:O38"/>
    <mergeCell ref="K40:O40"/>
    <mergeCell ref="K44:O44"/>
    <mergeCell ref="P44:AF44"/>
    <mergeCell ref="K35:O35"/>
    <mergeCell ref="K36:O36"/>
    <mergeCell ref="P35:AF35"/>
    <mergeCell ref="K43:O43"/>
    <mergeCell ref="P45:AF45"/>
    <mergeCell ref="AH45:AX45"/>
    <mergeCell ref="BB42:BC42"/>
    <mergeCell ref="BB43:BC43"/>
    <mergeCell ref="AH43:AX43"/>
    <mergeCell ref="AH28:AX28"/>
    <mergeCell ref="AH33:AX33"/>
    <mergeCell ref="AH34:AX34"/>
    <mergeCell ref="D28:G28"/>
    <mergeCell ref="AH32:AX32"/>
    <mergeCell ref="AY32:AZ32"/>
    <mergeCell ref="BB32:BC32"/>
    <mergeCell ref="X76:Z76"/>
    <mergeCell ref="AA76:AE76"/>
    <mergeCell ref="P52:AF52"/>
    <mergeCell ref="P53:AF53"/>
    <mergeCell ref="P54:AF54"/>
    <mergeCell ref="AF76:AH76"/>
    <mergeCell ref="AF57:AH57"/>
    <mergeCell ref="D52:G52"/>
    <mergeCell ref="H52:J52"/>
    <mergeCell ref="K52:O52"/>
    <mergeCell ref="U57:W57"/>
    <mergeCell ref="AA58:AB58"/>
    <mergeCell ref="AD58:AE58"/>
    <mergeCell ref="AF58:AH58"/>
    <mergeCell ref="U58:W58"/>
    <mergeCell ref="X57:Z57"/>
    <mergeCell ref="H54:J54"/>
    <mergeCell ref="BD32:BH32"/>
    <mergeCell ref="B41:C41"/>
    <mergeCell ref="D41:G41"/>
    <mergeCell ref="H41:J41"/>
    <mergeCell ref="K41:O41"/>
    <mergeCell ref="P41:AF41"/>
    <mergeCell ref="AH41:AX41"/>
    <mergeCell ref="BD33:BH33"/>
    <mergeCell ref="H33:J33"/>
    <mergeCell ref="H34:J34"/>
    <mergeCell ref="H35:J35"/>
    <mergeCell ref="H36:J36"/>
    <mergeCell ref="H37:J37"/>
    <mergeCell ref="H38:J38"/>
    <mergeCell ref="BB39:BC39"/>
    <mergeCell ref="BB40:BC40"/>
    <mergeCell ref="P40:AF40"/>
    <mergeCell ref="AH40:AX40"/>
    <mergeCell ref="AY40:AZ40"/>
    <mergeCell ref="AH39:AX39"/>
    <mergeCell ref="AY39:AZ39"/>
    <mergeCell ref="P38:AF38"/>
    <mergeCell ref="B39:C39"/>
    <mergeCell ref="AY41:AZ41"/>
    <mergeCell ref="BD41:BH41"/>
    <mergeCell ref="B50:C50"/>
    <mergeCell ref="D50:G50"/>
    <mergeCell ref="H50:J50"/>
    <mergeCell ref="K50:O50"/>
    <mergeCell ref="P50:AF50"/>
    <mergeCell ref="AH50:AX50"/>
    <mergeCell ref="AY50:AZ50"/>
    <mergeCell ref="AH49:AX49"/>
    <mergeCell ref="AY49:AZ49"/>
    <mergeCell ref="BB49:BC49"/>
    <mergeCell ref="B49:C49"/>
    <mergeCell ref="D49:G49"/>
    <mergeCell ref="H49:J49"/>
    <mergeCell ref="K49:O49"/>
    <mergeCell ref="AH48:AX48"/>
    <mergeCell ref="AY48:AZ48"/>
    <mergeCell ref="AH47:AX47"/>
    <mergeCell ref="AY47:AZ47"/>
    <mergeCell ref="BB47:BC47"/>
    <mergeCell ref="B47:C47"/>
    <mergeCell ref="D47:G47"/>
    <mergeCell ref="H47:J47"/>
    <mergeCell ref="AH46:AX46"/>
    <mergeCell ref="BD55:BH55"/>
    <mergeCell ref="B62:C62"/>
    <mergeCell ref="D62:T62"/>
    <mergeCell ref="U62:W62"/>
    <mergeCell ref="X62:Z62"/>
    <mergeCell ref="AA62:AB62"/>
    <mergeCell ref="AD62:AE62"/>
    <mergeCell ref="AF62:AH62"/>
    <mergeCell ref="BB50:BC50"/>
    <mergeCell ref="BD50:BH50"/>
    <mergeCell ref="B55:C55"/>
    <mergeCell ref="D55:G55"/>
    <mergeCell ref="H55:J55"/>
    <mergeCell ref="K55:O55"/>
    <mergeCell ref="P55:AF55"/>
    <mergeCell ref="AH55:AX55"/>
    <mergeCell ref="AY55:AZ55"/>
    <mergeCell ref="BB55:BC55"/>
    <mergeCell ref="AH52:AX52"/>
    <mergeCell ref="AH51:AX51"/>
    <mergeCell ref="B51:C51"/>
    <mergeCell ref="D51:G51"/>
    <mergeCell ref="H51:J51"/>
    <mergeCell ref="K51:O51"/>
    <mergeCell ref="AY52:AZ52"/>
    <mergeCell ref="BB52:BC52"/>
    <mergeCell ref="AY51:AZ51"/>
    <mergeCell ref="BB51:BC51"/>
    <mergeCell ref="BD53:BH53"/>
    <mergeCell ref="BB48:BC48"/>
    <mergeCell ref="B48:C48"/>
    <mergeCell ref="D48:G48"/>
    <mergeCell ref="H48:J48"/>
    <mergeCell ref="K48:O48"/>
    <mergeCell ref="H53:J53"/>
  </mergeCells>
  <dataValidations count="2">
    <dataValidation type="list" showInputMessage="1" showErrorMessage="1" sqref="BD77:CM77 BD81:CM81 BD97:CM97 BD105:CM105">
      <formula1>$CT$79:$CT$81</formula1>
    </dataValidation>
    <dataValidation type="list" showInputMessage="1" showErrorMessage="1" sqref="BD107:CM107 BD83:CM83 BD87:CM87 BD91:CM91 BD95:CM95 BD99:CM99 BD103:CM103">
      <formula1>$CT$85:$CT$87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Gerhard Kappacher</cp:lastModifiedBy>
  <cp:lastPrinted>2009-09-29T08:12:34Z</cp:lastPrinted>
  <dcterms:created xsi:type="dcterms:W3CDTF">1996-10-17T05:27:31Z</dcterms:created>
  <dcterms:modified xsi:type="dcterms:W3CDTF">2014-03-23T16:58:57Z</dcterms:modified>
  <cp:category/>
  <cp:version/>
  <cp:contentType/>
  <cp:contentStatus/>
</cp:coreProperties>
</file>